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0" yWindow="120" windowWidth="16635" windowHeight="12240" activeTab="1"/>
  </bookViews>
  <sheets>
    <sheet name="Pr. 2-4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O28" i="1" l="1"/>
  <c r="O82" i="1" l="1"/>
  <c r="O41" i="1" l="1"/>
  <c r="O40" i="1"/>
  <c r="O39" i="1"/>
  <c r="O38" i="1"/>
  <c r="M41" i="1"/>
  <c r="M40" i="1"/>
  <c r="M39" i="1"/>
  <c r="M38" i="1"/>
  <c r="M37" i="1"/>
  <c r="K41" i="1"/>
  <c r="K40" i="1"/>
  <c r="K39" i="1"/>
  <c r="K38" i="1"/>
  <c r="K37" i="1"/>
  <c r="N28" i="3"/>
  <c r="N29" i="3" s="1"/>
  <c r="C5" i="3"/>
  <c r="I74" i="1" s="1"/>
  <c r="N71" i="3"/>
  <c r="N80" i="3"/>
  <c r="N81" i="3" l="1"/>
  <c r="O51" i="1"/>
  <c r="A12" i="3"/>
  <c r="G22" i="1"/>
  <c r="O60" i="1"/>
  <c r="A12" i="1"/>
  <c r="I70" i="3"/>
  <c r="G26" i="1"/>
  <c r="O80" i="1"/>
  <c r="O37" i="1"/>
  <c r="A11" i="3"/>
  <c r="AD6" i="3"/>
  <c r="M22" i="1"/>
  <c r="M26" i="1"/>
  <c r="E54" i="1"/>
  <c r="M69" i="1"/>
  <c r="O81" i="1"/>
  <c r="G24" i="1"/>
  <c r="E49" i="1"/>
  <c r="M57" i="1"/>
  <c r="O74" i="1"/>
  <c r="I79" i="1"/>
  <c r="A11" i="1"/>
  <c r="M24" i="1"/>
  <c r="G29" i="1"/>
  <c r="O49" i="1"/>
  <c r="E58" i="1"/>
  <c r="M77" i="1"/>
  <c r="I78" i="1"/>
  <c r="G23" i="1"/>
  <c r="G27" i="1"/>
  <c r="O54" i="1"/>
  <c r="M70" i="1"/>
  <c r="M78" i="1"/>
  <c r="O83" i="1"/>
  <c r="I77" i="1"/>
  <c r="G20" i="1"/>
  <c r="G25" i="1"/>
  <c r="O29" i="1"/>
  <c r="E50" i="1"/>
  <c r="M58" i="1"/>
  <c r="A5" i="1"/>
  <c r="O20" i="1"/>
  <c r="M23" i="1"/>
  <c r="M25" i="1"/>
  <c r="M27" i="1"/>
  <c r="O50" i="1"/>
  <c r="E57" i="1"/>
  <c r="O59" i="1"/>
  <c r="O71" i="1"/>
  <c r="M79" i="1"/>
  <c r="I81" i="1"/>
  <c r="AD4" i="3" l="1"/>
  <c r="AD2" i="3"/>
  <c r="AD4" i="1"/>
  <c r="AD2" i="1"/>
  <c r="AD6" i="1"/>
  <c r="AD8" i="3" l="1"/>
  <c r="AD10" i="3" s="1"/>
  <c r="AD8" i="1"/>
  <c r="AD10" i="1" s="1"/>
  <c r="C5" i="1" s="1"/>
</calcChain>
</file>

<file path=xl/comments1.xml><?xml version="1.0" encoding="utf-8"?>
<comments xmlns="http://schemas.openxmlformats.org/spreadsheetml/2006/main">
  <authors>
    <author>Craig Pence</author>
    <author>Mark Sears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is always last.</t>
        </r>
      </text>
    </comment>
    <comment ref="L22" authorId="1" shapeId="0">
      <text>
        <r>
          <rPr>
            <sz val="8"/>
            <color indexed="81"/>
            <rFont val="Tahoma"/>
            <family val="2"/>
          </rPr>
          <t>List expenses in this column as positive values.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8" authorId="1" shapeId="0">
      <text>
        <r>
          <rPr>
            <sz val="9"/>
            <color indexed="81"/>
            <rFont val="Tahoma"/>
            <family val="2"/>
          </rPr>
          <t xml:space="preserve">Enter the total of expenses as a negative value.
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Place the stockholders' equity account with the smaller balance on this line.</t>
        </r>
      </text>
    </comment>
    <comment ref="N74" authorId="0" shapeId="0">
      <text>
        <r>
          <rPr>
            <sz val="8"/>
            <color indexed="81"/>
            <rFont val="Tahoma"/>
            <family val="2"/>
          </rPr>
          <t>Enter the cash decrease as a negative amount.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>Enter the smaller of the cash inflows first; enter the cash outflow last.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is always last.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Place the stockholders' equity account with the smaller balance on this line.</t>
        </r>
      </text>
    </comment>
  </commentList>
</comments>
</file>

<file path=xl/sharedStrings.xml><?xml version="1.0" encoding="utf-8"?>
<sst xmlns="http://schemas.openxmlformats.org/spreadsheetml/2006/main" count="214" uniqueCount="93">
  <si>
    <t>Name:</t>
  </si>
  <si>
    <t>Section:</t>
  </si>
  <si>
    <t>Cash</t>
  </si>
  <si>
    <t>Land</t>
  </si>
  <si>
    <t>Stockholders' Equity</t>
  </si>
  <si>
    <t>Liabilities</t>
  </si>
  <si>
    <t>Assets</t>
  </si>
  <si>
    <t>Fees earned</t>
  </si>
  <si>
    <t/>
  </si>
  <si>
    <t>Income Statement</t>
  </si>
  <si>
    <t>Rent expense</t>
  </si>
  <si>
    <t>Miscellaneous expense</t>
  </si>
  <si>
    <t>Net income</t>
  </si>
  <si>
    <t>Less dividends</t>
  </si>
  <si>
    <t>Balance Sheet</t>
  </si>
  <si>
    <t>Total assets</t>
  </si>
  <si>
    <t>Capital stock</t>
  </si>
  <si>
    <t>Retained earnings</t>
  </si>
  <si>
    <t>Total liabilities and stockholders' equity</t>
  </si>
  <si>
    <t>Salaries expense</t>
  </si>
  <si>
    <t>Interest expense</t>
  </si>
  <si>
    <t>Notes payable</t>
  </si>
  <si>
    <t>Statement of Cash Flows</t>
  </si>
  <si>
    <t>Cash receipts from operating activities</t>
  </si>
  <si>
    <t>Cash payments for operating activities</t>
  </si>
  <si>
    <t>Cash payments for dividends</t>
  </si>
  <si>
    <t>Revenues:</t>
  </si>
  <si>
    <t>Total stockholders' equity</t>
  </si>
  <si>
    <t>Expenses:</t>
  </si>
  <si>
    <t>Total expenses</t>
  </si>
  <si>
    <t>Cash flows from operating activities:</t>
  </si>
  <si>
    <t>Net cash flows from operating activities</t>
  </si>
  <si>
    <t>Cash flows from investing activities:</t>
  </si>
  <si>
    <t>Cash flows from financing activities:</t>
  </si>
  <si>
    <t>Net cash flows from financing activities</t>
  </si>
  <si>
    <t>Net loss</t>
  </si>
  <si>
    <t>SOLUTION</t>
  </si>
  <si>
    <t>Utilities expense</t>
  </si>
  <si>
    <t>Taxes expense</t>
  </si>
  <si>
    <t>Net decrease in cash during the year</t>
  </si>
  <si>
    <t>Net increase in cash during the year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</si>
  <si>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</si>
  <si>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</si>
  <si>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</si>
  <si>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</si>
  <si>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Notes: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</si>
  <si>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</si>
  <si>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</si>
  <si>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</si>
  <si>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</si>
  <si>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</si>
  <si>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</si>
  <si>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</si>
  <si>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</si>
  <si>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</si>
  <si>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</si>
  <si>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</si>
  <si>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</si>
  <si>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</si>
  <si>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</si>
  <si>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</si>
  <si>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</si>
  <si>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</si>
  <si>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Score:</t>
  </si>
  <si>
    <t>See student sheet for student's score</t>
  </si>
  <si>
    <t>Scoring:</t>
  </si>
  <si>
    <t>Percentage  =AD6/AD8</t>
  </si>
  <si>
    <t>"  " represents an unanswered N box - counts as an incorrect.</t>
  </si>
  <si>
    <t>" " represents a correct blank answer or N answer</t>
  </si>
  <si>
    <t>Total number of answers = sum of above</t>
  </si>
  <si>
    <t>Key Code:</t>
  </si>
  <si>
    <t xml:space="preserve">1. </t>
  </si>
  <si>
    <t xml:space="preserve">2. </t>
  </si>
  <si>
    <t xml:space="preserve">3. </t>
  </si>
  <si>
    <t xml:space="preserve">4. </t>
  </si>
  <si>
    <t>PADGET HOME SERVICES, INC.</t>
  </si>
  <si>
    <t>Issued common stock</t>
  </si>
  <si>
    <t>Dividends</t>
  </si>
  <si>
    <t>Common stock</t>
  </si>
  <si>
    <t>Cash payments for land</t>
  </si>
  <si>
    <t>Cash receipts from issuing notes payable</t>
  </si>
  <si>
    <t>Common Stock</t>
  </si>
  <si>
    <t>Ret. Earnings</t>
  </si>
  <si>
    <t>Total</t>
  </si>
  <si>
    <t>For the Year Ended December 31, 20Y8</t>
  </si>
  <si>
    <t>Balances, January 1, 20Y8</t>
  </si>
  <si>
    <t>Balances, December 31, 20Y8</t>
  </si>
  <si>
    <t>December 31, 20Y8</t>
  </si>
  <si>
    <t>Cash as of January 1, 20Y8</t>
  </si>
  <si>
    <t>Cash as of December 31, 20Y8</t>
  </si>
  <si>
    <t>Statement of Stockholders' Equity</t>
  </si>
  <si>
    <t>Problem 2-4</t>
  </si>
  <si>
    <t>Cash receipts from issuing 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</si>
</sst>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u val="double"/>
      <sz val="10"/>
      <color indexed="10"/>
      <name val="Arial Narrow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37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10" xfId="0" applyNumberFormat="1" applyFill="1" applyBorder="1" applyProtection="1">
      <protection locked="0"/>
    </xf>
    <xf numFmtId="37" fontId="0" fillId="3" borderId="11" xfId="0" applyNumberFormat="1" applyFill="1" applyBorder="1" applyProtection="1">
      <protection locked="0"/>
    </xf>
    <xf numFmtId="0" fontId="0" fillId="2" borderId="0" xfId="0" applyFill="1" applyBorder="1" applyAlignment="1"/>
    <xf numFmtId="0" fontId="0" fillId="0" borderId="0" xfId="0" quotePrefix="1"/>
    <xf numFmtId="0" fontId="0" fillId="0" borderId="12" xfId="0" applyBorder="1"/>
    <xf numFmtId="0" fontId="6" fillId="0" borderId="0" xfId="0" quotePrefix="1" applyFont="1"/>
    <xf numFmtId="0" fontId="6" fillId="0" borderId="0" xfId="0" applyFont="1"/>
    <xf numFmtId="9" fontId="0" fillId="0" borderId="12" xfId="2" applyFont="1" applyBorder="1"/>
    <xf numFmtId="0" fontId="6" fillId="0" borderId="7" xfId="0" applyFont="1" applyBorder="1"/>
    <xf numFmtId="0" fontId="6" fillId="0" borderId="0" xfId="0" applyFont="1" applyFill="1" applyBorder="1"/>
    <xf numFmtId="0" fontId="0" fillId="0" borderId="0" xfId="0" quotePrefix="1" applyFill="1"/>
    <xf numFmtId="0" fontId="6" fillId="0" borderId="0" xfId="0" quotePrefix="1" applyFont="1" applyFill="1" applyBorder="1" applyAlignment="1">
      <alignment horizontal="left"/>
    </xf>
    <xf numFmtId="9" fontId="7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165" fontId="0" fillId="3" borderId="11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165" fontId="0" fillId="3" borderId="14" xfId="1" applyNumberFormat="1" applyFont="1" applyFill="1" applyBorder="1" applyProtection="1">
      <protection locked="0"/>
    </xf>
    <xf numFmtId="0" fontId="0" fillId="0" borderId="0" xfId="0" applyBorder="1" applyAlignment="1">
      <alignment horizontal="center"/>
    </xf>
    <xf numFmtId="9" fontId="13" fillId="0" borderId="0" xfId="2" quotePrefix="1" applyFont="1" applyFill="1" applyBorder="1" applyAlignment="1">
      <alignment horizontal="left"/>
    </xf>
    <xf numFmtId="0" fontId="0" fillId="0" borderId="4" xfId="0" applyBorder="1"/>
    <xf numFmtId="0" fontId="14" fillId="0" borderId="0" xfId="0" applyFont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5" fontId="0" fillId="3" borderId="11" xfId="1" applyNumberFormat="1" applyFont="1" applyFill="1" applyBorder="1" applyProtection="1"/>
    <xf numFmtId="0" fontId="4" fillId="2" borderId="5" xfId="0" applyFont="1" applyFill="1" applyBorder="1" applyProtection="1"/>
    <xf numFmtId="37" fontId="0" fillId="3" borderId="9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/>
    </xf>
    <xf numFmtId="37" fontId="0" fillId="3" borderId="0" xfId="0" applyNumberFormat="1" applyFill="1" applyBorder="1" applyProtection="1"/>
    <xf numFmtId="165" fontId="0" fillId="3" borderId="13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2" borderId="0" xfId="0" applyFill="1" applyBorder="1" applyAlignment="1" applyProtection="1"/>
    <xf numFmtId="37" fontId="0" fillId="3" borderId="10" xfId="0" applyNumberFormat="1" applyFill="1" applyBorder="1" applyProtection="1"/>
    <xf numFmtId="37" fontId="0" fillId="3" borderId="11" xfId="0" applyNumberFormat="1" applyFill="1" applyBorder="1" applyProtection="1"/>
    <xf numFmtId="165" fontId="0" fillId="3" borderId="14" xfId="1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2" fillId="0" borderId="0" xfId="0" quotePrefix="1" applyFont="1" applyAlignment="1">
      <alignment horizontal="right"/>
    </xf>
    <xf numFmtId="0" fontId="16" fillId="0" borderId="0" xfId="0" applyFont="1" applyProtection="1"/>
    <xf numFmtId="0" fontId="3" fillId="2" borderId="0" xfId="0" applyFont="1" applyFill="1" applyBorder="1"/>
    <xf numFmtId="42" fontId="0" fillId="3" borderId="11" xfId="1" applyNumberFormat="1" applyFont="1" applyFill="1" applyBorder="1" applyProtection="1"/>
    <xf numFmtId="41" fontId="0" fillId="3" borderId="9" xfId="0" applyNumberFormat="1" applyFill="1" applyBorder="1" applyProtection="1"/>
    <xf numFmtId="41" fontId="0" fillId="3" borderId="0" xfId="0" applyNumberFormat="1" applyFill="1" applyBorder="1" applyProtection="1"/>
    <xf numFmtId="0" fontId="3" fillId="0" borderId="0" xfId="0" applyFont="1" applyProtection="1"/>
    <xf numFmtId="0" fontId="3" fillId="0" borderId="0" xfId="0" applyFont="1"/>
    <xf numFmtId="0" fontId="3" fillId="2" borderId="0" xfId="0" applyFont="1" applyFill="1" applyBorder="1" applyAlignment="1" applyProtection="1">
      <alignment horizontal="left"/>
    </xf>
    <xf numFmtId="42" fontId="0" fillId="3" borderId="11" xfId="1" applyNumberFormat="1" applyFont="1" applyFill="1" applyBorder="1" applyProtection="1">
      <protection locked="0"/>
    </xf>
    <xf numFmtId="41" fontId="0" fillId="3" borderId="9" xfId="0" applyNumberFormat="1" applyFill="1" applyBorder="1" applyProtection="1">
      <protection locked="0"/>
    </xf>
    <xf numFmtId="41" fontId="0" fillId="3" borderId="0" xfId="0" applyNumberFormat="1" applyFill="1" applyBorder="1" applyProtection="1">
      <protection locked="0"/>
    </xf>
    <xf numFmtId="0" fontId="18" fillId="2" borderId="0" xfId="0" applyFont="1" applyFill="1" applyBorder="1" applyAlignment="1">
      <alignment horizontal="center"/>
    </xf>
    <xf numFmtId="0" fontId="8" fillId="4" borderId="0" xfId="0" applyFont="1" applyFill="1" applyAlignment="1">
      <alignment horizontal="left"/>
    </xf>
    <xf numFmtId="9" fontId="12" fillId="0" borderId="0" xfId="2" applyFont="1" applyBorder="1" applyAlignment="1">
      <alignment horizontal="left"/>
    </xf>
    <xf numFmtId="49" fontId="0" fillId="7" borderId="6" xfId="0" applyNumberFormat="1" applyFill="1" applyBorder="1" applyAlignment="1" applyProtection="1">
      <alignment horizontal="left"/>
      <protection locked="0"/>
    </xf>
    <xf numFmtId="49" fontId="0" fillId="7" borderId="7" xfId="0" applyNumberFormat="1" applyFill="1" applyBorder="1" applyAlignment="1" applyProtection="1">
      <alignment horizontal="left"/>
      <protection locked="0"/>
    </xf>
    <xf numFmtId="49" fontId="0" fillId="7" borderId="16" xfId="0" applyNumberForma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5" fontId="0" fillId="3" borderId="11" xfId="0" applyNumberFormat="1" applyFill="1" applyBorder="1" applyAlignment="1" applyProtection="1">
      <alignment horizontal="left" indent="1"/>
      <protection locked="0"/>
    </xf>
    <xf numFmtId="0" fontId="2" fillId="2" borderId="0" xfId="0" applyFont="1" applyFill="1" applyBorder="1" applyAlignment="1">
      <alignment horizontal="center"/>
    </xf>
    <xf numFmtId="0" fontId="9" fillId="4" borderId="6" xfId="0" applyNumberFormat="1" applyFont="1" applyFill="1" applyBorder="1" applyAlignment="1">
      <alignment horizontal="left" vertical="center" wrapText="1"/>
    </xf>
    <xf numFmtId="0" fontId="9" fillId="4" borderId="7" xfId="0" applyNumberFormat="1" applyFont="1" applyFill="1" applyBorder="1" applyAlignment="1">
      <alignment horizontal="left" vertical="center" wrapText="1"/>
    </xf>
    <xf numFmtId="0" fontId="3" fillId="5" borderId="16" xfId="0" applyNumberFormat="1" applyFont="1" applyFill="1" applyBorder="1" applyAlignment="1">
      <alignment horizontal="left" vertical="center"/>
    </xf>
    <xf numFmtId="0" fontId="3" fillId="5" borderId="17" xfId="0" applyNumberFormat="1" applyFont="1" applyFill="1" applyBorder="1" applyAlignment="1">
      <alignment horizontal="left" vertical="center"/>
    </xf>
    <xf numFmtId="0" fontId="3" fillId="5" borderId="18" xfId="0" applyNumberFormat="1" applyFont="1" applyFill="1" applyBorder="1" applyAlignment="1">
      <alignment horizontal="left" vertical="center"/>
    </xf>
    <xf numFmtId="0" fontId="11" fillId="6" borderId="16" xfId="0" applyNumberFormat="1" applyFont="1" applyFill="1" applyBorder="1" applyAlignment="1">
      <alignment horizontal="left" vertical="center"/>
    </xf>
    <xf numFmtId="0" fontId="11" fillId="6" borderId="17" xfId="0" applyNumberFormat="1" applyFont="1" applyFill="1" applyBorder="1" applyAlignment="1">
      <alignment horizontal="left" vertical="center"/>
    </xf>
    <xf numFmtId="0" fontId="11" fillId="6" borderId="18" xfId="0" applyNumberFormat="1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/>
    </xf>
    <xf numFmtId="5" fontId="0" fillId="3" borderId="11" xfId="0" applyNumberFormat="1" applyFill="1" applyBorder="1" applyAlignment="1" applyProtection="1">
      <alignment horizontal="left"/>
      <protection locked="0"/>
    </xf>
    <xf numFmtId="164" fontId="2" fillId="2" borderId="7" xfId="0" quotePrefix="1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5" fillId="0" borderId="0" xfId="0" applyFont="1" applyAlignment="1" applyProtection="1">
      <alignment horizontal="left"/>
    </xf>
    <xf numFmtId="0" fontId="0" fillId="0" borderId="0" xfId="0" applyAlignment="1" applyProtection="1"/>
    <xf numFmtId="0" fontId="0" fillId="2" borderId="15" xfId="0" applyFill="1" applyBorder="1" applyAlignment="1">
      <alignment horizontal="left" indent="1"/>
    </xf>
    <xf numFmtId="0" fontId="0" fillId="2" borderId="0" xfId="0" applyFill="1" applyBorder="1" applyAlignment="1">
      <alignment horizontal="left" indent="1"/>
    </xf>
    <xf numFmtId="5" fontId="0" fillId="3" borderId="11" xfId="0" applyNumberForma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 indent="1"/>
    </xf>
    <xf numFmtId="5" fontId="0" fillId="3" borderId="11" xfId="0" applyNumberFormat="1" applyFill="1" applyBorder="1" applyAlignment="1" applyProtection="1">
      <alignment horizontal="left" indent="1"/>
    </xf>
    <xf numFmtId="0" fontId="0" fillId="2" borderId="15" xfId="0" applyFill="1" applyBorder="1" applyAlignment="1" applyProtection="1">
      <alignment horizontal="left" indent="1"/>
    </xf>
    <xf numFmtId="0" fontId="2" fillId="2" borderId="7" xfId="0" applyFont="1" applyFill="1" applyBorder="1" applyAlignment="1" applyProtection="1">
      <alignment horizontal="center"/>
    </xf>
    <xf numFmtId="9" fontId="12" fillId="0" borderId="2" xfId="2" applyFont="1" applyBorder="1" applyAlignment="1" applyProtection="1">
      <alignment horizontal="left"/>
    </xf>
    <xf numFmtId="0" fontId="9" fillId="4" borderId="4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0" fontId="3" fillId="5" borderId="19" xfId="0" applyNumberFormat="1" applyFont="1" applyFill="1" applyBorder="1" applyAlignment="1" applyProtection="1">
      <alignment horizontal="left" vertical="center"/>
    </xf>
    <xf numFmtId="49" fontId="0" fillId="7" borderId="6" xfId="0" applyNumberFormat="1" applyFill="1" applyBorder="1" applyAlignment="1" applyProtection="1">
      <alignment horizontal="left"/>
    </xf>
    <xf numFmtId="49" fontId="0" fillId="7" borderId="7" xfId="0" applyNumberFormat="1" applyFill="1" applyBorder="1" applyAlignment="1" applyProtection="1">
      <alignment horizontal="left"/>
    </xf>
    <xf numFmtId="49" fontId="0" fillId="7" borderId="16" xfId="0" applyNumberFormat="1" applyFill="1" applyBorder="1" applyAlignment="1" applyProtection="1">
      <alignment horizontal="left"/>
    </xf>
    <xf numFmtId="0" fontId="0" fillId="0" borderId="17" xfId="0" applyBorder="1" applyAlignment="1" applyProtection="1">
      <alignment horizontal="left"/>
    </xf>
    <xf numFmtId="0" fontId="0" fillId="0" borderId="7" xfId="0" applyBorder="1" applyAlignment="1" applyProtection="1">
      <alignment horizontal="center"/>
    </xf>
    <xf numFmtId="0" fontId="0" fillId="0" borderId="7" xfId="0" applyBorder="1" applyAlignment="1" applyProtection="1"/>
    <xf numFmtId="0" fontId="4" fillId="0" borderId="19" xfId="0" applyFont="1" applyBorder="1" applyAlignment="1" applyProtection="1">
      <alignment horizontal="left"/>
    </xf>
    <xf numFmtId="0" fontId="11" fillId="6" borderId="19" xfId="0" applyNumberFormat="1" applyFont="1" applyFill="1" applyBorder="1" applyAlignment="1" applyProtection="1">
      <alignment horizontal="left" vertic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4"/>
  <sheetViews>
    <sheetView showGridLines="0" workbookViewId="0">
      <selection activeCell="C2" sqref="C2:L2"/>
    </sheetView>
  </sheetViews>
  <sheetFormatPr defaultRowHeight="12.75" x14ac:dyDescent="0.2"/>
  <cols>
    <col min="1" max="1" width="5.140625" customWidth="1"/>
    <col min="2" max="2" width="3.140625" customWidth="1"/>
    <col min="3" max="3" width="5.28515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5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1.7109375" customWidth="1"/>
    <col min="15" max="15" width="4.28515625" customWidth="1"/>
    <col min="18" max="18" width="5.7109375" customWidth="1"/>
    <col min="19" max="19" width="3.28515625" hidden="1" customWidth="1"/>
    <col min="29" max="29" width="6.5703125" customWidth="1"/>
    <col min="30" max="31" width="9.140625" hidden="1" customWidth="1"/>
  </cols>
  <sheetData>
    <row r="1" spans="1:30" ht="19.5" x14ac:dyDescent="0.4">
      <c r="A1" s="80" t="s">
        <v>91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40"/>
      <c r="AD1" s="24" t="s">
        <v>41</v>
      </c>
    </row>
    <row r="2" spans="1:30" ht="15" customHeight="1" thickBot="1" x14ac:dyDescent="0.25">
      <c r="A2" s="1" t="s">
        <v>0</v>
      </c>
      <c r="C2" s="82"/>
      <c r="D2" s="83"/>
      <c r="E2" s="83"/>
      <c r="F2" s="83"/>
      <c r="G2" s="83"/>
      <c r="H2" s="83"/>
      <c r="I2" s="83"/>
      <c r="J2" s="83"/>
      <c r="K2" s="83"/>
      <c r="L2" s="83"/>
      <c r="M2" s="40"/>
      <c r="AD2" s="25">
        <f>COUNTIF(A14:Z2102,"~*")</f>
        <v>0</v>
      </c>
    </row>
    <row r="3" spans="1:30" ht="15" customHeight="1" thickTop="1" x14ac:dyDescent="0.2">
      <c r="A3" s="1" t="s">
        <v>1</v>
      </c>
      <c r="C3" s="84"/>
      <c r="D3" s="85"/>
      <c r="E3" s="85"/>
      <c r="F3" s="85"/>
      <c r="G3" s="85"/>
      <c r="H3" s="85"/>
      <c r="I3" s="85"/>
      <c r="J3" s="85"/>
      <c r="K3" s="85"/>
      <c r="L3" s="85"/>
      <c r="M3" s="40"/>
      <c r="AD3" s="24" t="s">
        <v>42</v>
      </c>
    </row>
    <row r="4" spans="1:30" ht="13.5" thickBot="1" x14ac:dyDescent="0.25">
      <c r="A4" s="2"/>
      <c r="C4" s="81"/>
      <c r="D4" s="81"/>
      <c r="E4" s="81"/>
      <c r="F4" s="81"/>
      <c r="G4" s="81"/>
      <c r="H4" s="81"/>
      <c r="I4" s="81"/>
      <c r="J4" s="81"/>
      <c r="AD4" s="25">
        <f>COUNTIF(A14:HZ102,"  ")</f>
        <v>61</v>
      </c>
    </row>
    <row r="5" spans="1:30" ht="13.5" thickTop="1" x14ac:dyDescent="0.2">
      <c r="A5" s="34" t="str">
        <f>IF(Sol.!$C$5="OFF","","Score:")</f>
        <v>Score:</v>
      </c>
      <c r="C5" s="39">
        <f>IF(Sol.!$C$5="OFF","",AD10)</f>
        <v>0</v>
      </c>
      <c r="AD5" s="26" t="s">
        <v>43</v>
      </c>
    </row>
    <row r="6" spans="1:30" ht="13.5" thickBot="1" x14ac:dyDescent="0.25">
      <c r="E6" s="2"/>
      <c r="G6" s="38"/>
      <c r="AD6" s="25">
        <f>COUNTIF(A14:Z102," ")</f>
        <v>0</v>
      </c>
    </row>
    <row r="7" spans="1:30" ht="13.5" thickTop="1" x14ac:dyDescent="0.2">
      <c r="A7" s="41" t="s">
        <v>70</v>
      </c>
      <c r="C7" s="101">
        <v>2</v>
      </c>
      <c r="D7" s="102"/>
      <c r="E7" s="102"/>
      <c r="G7" s="38"/>
      <c r="AD7" s="27" t="s">
        <v>44</v>
      </c>
    </row>
    <row r="8" spans="1:30" ht="15.75" customHeight="1" thickBot="1" x14ac:dyDescent="0.25">
      <c r="A8" s="88" t="s">
        <v>60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AD8" s="25">
        <f>AD2+AD4+AD6</f>
        <v>61</v>
      </c>
    </row>
    <row r="9" spans="1:30" ht="13.5" thickTop="1" x14ac:dyDescent="0.2">
      <c r="A9" s="90" t="s">
        <v>61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2"/>
      <c r="AD9" s="27" t="s">
        <v>66</v>
      </c>
    </row>
    <row r="10" spans="1:30" ht="13.5" thickBot="1" x14ac:dyDescent="0.25">
      <c r="A10" s="93" t="s">
        <v>62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5"/>
      <c r="AD10" s="28">
        <f>AD6/AD8</f>
        <v>0</v>
      </c>
    </row>
    <row r="11" spans="1:30" ht="13.5" thickTop="1" x14ac:dyDescent="0.2">
      <c r="A11" s="96" t="str">
        <f>IF(Sol.!C5="OFF","     ","A red asterisk (*) will appear in the column to the right of an incorrect answer.")</f>
        <v>A red asterisk (*) will appear in the column to the right of an incorrect answer.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AD11" t="s">
        <v>45</v>
      </c>
    </row>
    <row r="12" spans="1:30" ht="12.75" customHeight="1" x14ac:dyDescent="0.2">
      <c r="A12" s="68" t="str">
        <f>IF(Sol.!C5="OFF","     ","For correct grading, enter a zero in cells you would otherwise leave blank.")</f>
        <v>For correct grading, enter a zero in cells you would otherwise leave blank.</v>
      </c>
      <c r="AD12" s="24" t="s">
        <v>67</v>
      </c>
    </row>
    <row r="13" spans="1:30" ht="12.75" customHeight="1" x14ac:dyDescent="0.2">
      <c r="AD13" s="24"/>
    </row>
    <row r="14" spans="1:30" x14ac:dyDescent="0.2">
      <c r="A14" s="67" t="s">
        <v>71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  <c r="AD14" s="24" t="s">
        <v>68</v>
      </c>
    </row>
    <row r="15" spans="1:30" x14ac:dyDescent="0.2">
      <c r="B15" s="6"/>
      <c r="C15" s="87" t="s">
        <v>75</v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"/>
      <c r="AD15" t="s">
        <v>69</v>
      </c>
    </row>
    <row r="16" spans="1:30" x14ac:dyDescent="0.2">
      <c r="B16" s="6"/>
      <c r="C16" s="87" t="s">
        <v>9</v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"/>
      <c r="AD16" s="29" t="s">
        <v>46</v>
      </c>
    </row>
    <row r="17" spans="1:31" x14ac:dyDescent="0.2">
      <c r="B17" s="6"/>
      <c r="C17" s="100" t="s">
        <v>84</v>
      </c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8"/>
    </row>
    <row r="18" spans="1:31" ht="8.1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"/>
    </row>
    <row r="19" spans="1:31" ht="15" customHeight="1" x14ac:dyDescent="0.2">
      <c r="B19" s="6"/>
      <c r="C19" s="7" t="s">
        <v>26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8"/>
      <c r="AD19" s="30" t="s">
        <v>47</v>
      </c>
    </row>
    <row r="20" spans="1:31" ht="15" customHeight="1" x14ac:dyDescent="0.2">
      <c r="B20" s="6"/>
      <c r="C20" s="86"/>
      <c r="D20" s="86"/>
      <c r="E20" s="86"/>
      <c r="F20" s="86"/>
      <c r="G20" s="12" t="str">
        <f>IF(Sol.!$C$5="OFF","",IF(C20="","  ",IF(C20&lt;&gt;Sol.!C20,"*"," ")))</f>
        <v xml:space="preserve">  </v>
      </c>
      <c r="H20" s="7"/>
      <c r="I20" s="7"/>
      <c r="J20" s="7"/>
      <c r="K20" s="7"/>
      <c r="L20" s="7"/>
      <c r="M20" s="7"/>
      <c r="N20" s="35"/>
      <c r="O20" s="13" t="str">
        <f>IF(Sol.!$C$5="OFF","",IF(N20="","  ",IF(N20&lt;&gt;Sol.!N20,"*"," ")))</f>
        <v xml:space="preserve">  </v>
      </c>
      <c r="AD20" s="30" t="s">
        <v>48</v>
      </c>
    </row>
    <row r="21" spans="1:31" ht="15" customHeight="1" x14ac:dyDescent="0.2">
      <c r="B21" s="6"/>
      <c r="C21" s="7" t="s">
        <v>28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/>
      <c r="AD21" s="30" t="s">
        <v>49</v>
      </c>
    </row>
    <row r="22" spans="1:31" ht="15" customHeight="1" x14ac:dyDescent="0.2">
      <c r="B22" s="6"/>
      <c r="C22" s="86"/>
      <c r="D22" s="86"/>
      <c r="E22" s="86"/>
      <c r="F22" s="86"/>
      <c r="G22" s="12" t="str">
        <f>IF(Sol.!$C$5="OFF","",IF(C22="","  ",IF(C22&lt;&gt;Sol.!C22,"*"," ")))</f>
        <v xml:space="preserve">  </v>
      </c>
      <c r="H22" s="7"/>
      <c r="I22" s="7"/>
      <c r="J22" s="7"/>
      <c r="K22" s="7"/>
      <c r="L22" s="35"/>
      <c r="M22" s="12" t="str">
        <f>IF(Sol.!$C$5="OFF","",IF(L22="","  ",IF(L22&lt;&gt;Sol.!L22,"*"," ")))</f>
        <v xml:space="preserve">  </v>
      </c>
      <c r="N22" s="7"/>
      <c r="O22" s="8"/>
      <c r="S22" t="s">
        <v>7</v>
      </c>
      <c r="AD22" s="30" t="s">
        <v>50</v>
      </c>
    </row>
    <row r="23" spans="1:31" ht="15" customHeight="1" x14ac:dyDescent="0.2">
      <c r="B23" s="6"/>
      <c r="C23" s="86"/>
      <c r="D23" s="86"/>
      <c r="E23" s="86"/>
      <c r="F23" s="86"/>
      <c r="G23" s="12" t="str">
        <f>IF(Sol.!$C$5="OFF","",IF(C23="","  ",IF(C23&lt;&gt;Sol.!C23,"*"," ")))</f>
        <v xml:space="preserve">  </v>
      </c>
      <c r="H23" s="7"/>
      <c r="I23" s="7"/>
      <c r="J23" s="7"/>
      <c r="K23" s="7"/>
      <c r="L23" s="16"/>
      <c r="M23" s="12" t="str">
        <f>IF(Sol.!$C$5="OFF","",IF(L23="","  ",IF(L23&lt;&gt;Sol.!L23,"*"," ")))</f>
        <v xml:space="preserve">  </v>
      </c>
      <c r="N23" s="7"/>
      <c r="O23" s="8"/>
      <c r="S23" t="s">
        <v>20</v>
      </c>
      <c r="AD23" s="30" t="s">
        <v>51</v>
      </c>
    </row>
    <row r="24" spans="1:31" ht="15" customHeight="1" x14ac:dyDescent="0.2">
      <c r="B24" s="6"/>
      <c r="C24" s="86"/>
      <c r="D24" s="86"/>
      <c r="E24" s="86"/>
      <c r="F24" s="86"/>
      <c r="G24" s="12" t="str">
        <f>IF(Sol.!$C$5="OFF","",IF(C24="","  ",IF(C24&lt;&gt;Sol.!C24,"*"," ")))</f>
        <v xml:space="preserve">  </v>
      </c>
      <c r="H24" s="7"/>
      <c r="I24" s="7"/>
      <c r="J24" s="7"/>
      <c r="K24" s="7"/>
      <c r="L24" s="16"/>
      <c r="M24" s="12" t="str">
        <f>IF(Sol.!$C$5="OFF","",IF(L24="","  ",IF(L24&lt;&gt;Sol.!L24,"*"," ")))</f>
        <v xml:space="preserve">  </v>
      </c>
      <c r="N24" s="7"/>
      <c r="O24" s="8"/>
      <c r="S24" t="s">
        <v>11</v>
      </c>
      <c r="AD24" s="30" t="s">
        <v>52</v>
      </c>
    </row>
    <row r="25" spans="1:31" ht="15" customHeight="1" x14ac:dyDescent="0.2">
      <c r="B25" s="6"/>
      <c r="C25" s="86"/>
      <c r="D25" s="86"/>
      <c r="E25" s="86"/>
      <c r="F25" s="86"/>
      <c r="G25" s="12" t="str">
        <f>IF(Sol.!$C$5="OFF","",IF(C25="","  ",IF(C25&lt;&gt;Sol.!C25,"*"," ")))</f>
        <v xml:space="preserve">  </v>
      </c>
      <c r="H25" s="7"/>
      <c r="I25" s="7"/>
      <c r="J25" s="7"/>
      <c r="K25" s="7"/>
      <c r="L25" s="16"/>
      <c r="M25" s="12" t="str">
        <f>IF(Sol.!$C$5="OFF","",IF(L25="","  ",IF(L25&lt;&gt;Sol.!L25,"*"," ")))</f>
        <v xml:space="preserve">  </v>
      </c>
      <c r="N25" s="7"/>
      <c r="O25" s="8"/>
      <c r="S25" t="s">
        <v>10</v>
      </c>
      <c r="AD25" s="30" t="s">
        <v>53</v>
      </c>
    </row>
    <row r="26" spans="1:31" ht="15" customHeight="1" x14ac:dyDescent="0.2">
      <c r="B26" s="6"/>
      <c r="C26" s="86"/>
      <c r="D26" s="86"/>
      <c r="E26" s="86"/>
      <c r="F26" s="86"/>
      <c r="G26" s="12" t="str">
        <f>IF(Sol.!$C$5="OFF","",IF(C26="","  ",IF(C26&lt;&gt;Sol.!C26,"*"," ")))</f>
        <v xml:space="preserve">  </v>
      </c>
      <c r="H26" s="7"/>
      <c r="I26" s="7"/>
      <c r="J26" s="7"/>
      <c r="K26" s="7"/>
      <c r="L26" s="16"/>
      <c r="M26" s="12" t="str">
        <f>IF(Sol.!$C$5="OFF","",IF(L26="","  ",IF(L26&lt;&gt;Sol.!L26,"*"," ")))</f>
        <v xml:space="preserve">  </v>
      </c>
      <c r="N26" s="7"/>
      <c r="O26" s="8"/>
      <c r="S26" t="s">
        <v>19</v>
      </c>
      <c r="AD26" s="31" t="s">
        <v>54</v>
      </c>
    </row>
    <row r="27" spans="1:31" ht="15" customHeight="1" x14ac:dyDescent="0.2">
      <c r="B27" s="6"/>
      <c r="C27" s="86"/>
      <c r="D27" s="86"/>
      <c r="E27" s="86"/>
      <c r="F27" s="86"/>
      <c r="G27" s="12" t="str">
        <f>IF(Sol.!$C$5="OFF","",IF(C27="","  ",IF(C27&lt;&gt;Sol.!C27,"*"," ")))</f>
        <v xml:space="preserve">  </v>
      </c>
      <c r="H27" s="7"/>
      <c r="I27" s="7"/>
      <c r="J27" s="7"/>
      <c r="K27" s="7"/>
      <c r="L27" s="17"/>
      <c r="M27" s="12" t="str">
        <f>IF(Sol.!$C$5="OFF","",IF(L27="","  ",IF(L27&lt;&gt;Sol.!L27,"*"," ")))</f>
        <v xml:space="preserve">  </v>
      </c>
      <c r="N27" s="7"/>
      <c r="O27" s="8"/>
      <c r="S27" t="s">
        <v>38</v>
      </c>
    </row>
    <row r="28" spans="1:31" ht="15" customHeight="1" x14ac:dyDescent="0.2">
      <c r="B28" s="6"/>
      <c r="C28" s="15" t="s">
        <v>29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19"/>
      <c r="O28" s="13" t="str">
        <f>IF(Sol.!$C$5="OFF","",IF(N28="","  ",IF(N28&lt;&gt;Sol.!N28,"*"," ")))</f>
        <v xml:space="preserve">  </v>
      </c>
      <c r="S28" t="s">
        <v>37</v>
      </c>
      <c r="AD28" s="30" t="s">
        <v>55</v>
      </c>
    </row>
    <row r="29" spans="1:31" ht="15" customHeight="1" thickBot="1" x14ac:dyDescent="0.25">
      <c r="B29" s="6"/>
      <c r="C29" s="97"/>
      <c r="D29" s="97"/>
      <c r="E29" s="97"/>
      <c r="F29" s="97"/>
      <c r="G29" s="12" t="str">
        <f>IF(Sol.!$C$5="OFF","",IF(C29="","  ",IF(C29&lt;&gt;Sol.!C29,"*"," ")))</f>
        <v xml:space="preserve">  </v>
      </c>
      <c r="H29" s="7"/>
      <c r="I29" s="7"/>
      <c r="J29" s="7"/>
      <c r="K29" s="7"/>
      <c r="L29" s="7"/>
      <c r="M29" s="7"/>
      <c r="N29" s="36"/>
      <c r="O29" s="13" t="str">
        <f>IF(Sol.!$C$5="OFF","",IF(N29="","  ",IF(N29&lt;&gt;Sol.!N29,"*"," ")))</f>
        <v xml:space="preserve">  </v>
      </c>
      <c r="S29" t="s">
        <v>12</v>
      </c>
      <c r="AD29" s="32" t="s">
        <v>56</v>
      </c>
      <c r="AE29" s="33"/>
    </row>
    <row r="30" spans="1:31" ht="13.5" customHeight="1" thickTop="1" x14ac:dyDescent="0.2"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1"/>
      <c r="S30" t="s">
        <v>35</v>
      </c>
    </row>
    <row r="31" spans="1:31" x14ac:dyDescent="0.2">
      <c r="AD31" s="30" t="s">
        <v>57</v>
      </c>
    </row>
    <row r="32" spans="1:31" x14ac:dyDescent="0.2">
      <c r="A32" s="67" t="s">
        <v>72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  <c r="AD32" s="34" t="s">
        <v>58</v>
      </c>
      <c r="AE32" s="39" t="s">
        <v>59</v>
      </c>
    </row>
    <row r="33" spans="1:19" x14ac:dyDescent="0.2">
      <c r="B33" s="6"/>
      <c r="C33" s="87" t="s">
        <v>75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"/>
    </row>
    <row r="34" spans="1:19" x14ac:dyDescent="0.2">
      <c r="B34" s="6"/>
      <c r="C34" s="87" t="s">
        <v>90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"/>
    </row>
    <row r="35" spans="1:19" x14ac:dyDescent="0.2">
      <c r="B35" s="6"/>
      <c r="C35" s="100" t="s">
        <v>84</v>
      </c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8"/>
    </row>
    <row r="36" spans="1:19" x14ac:dyDescent="0.2">
      <c r="B36" s="6"/>
      <c r="C36" s="7"/>
      <c r="D36" s="7"/>
      <c r="E36" s="7"/>
      <c r="F36" s="7"/>
      <c r="G36" s="7"/>
      <c r="H36" s="7"/>
      <c r="I36" s="7"/>
      <c r="J36" s="79" t="s">
        <v>81</v>
      </c>
      <c r="K36" s="7"/>
      <c r="L36" s="79" t="s">
        <v>82</v>
      </c>
      <c r="M36" s="7"/>
      <c r="N36" s="79" t="s">
        <v>83</v>
      </c>
      <c r="O36" s="8"/>
    </row>
    <row r="37" spans="1:19" ht="15" customHeight="1" x14ac:dyDescent="0.2">
      <c r="B37" s="6"/>
      <c r="C37" s="69" t="s">
        <v>85</v>
      </c>
      <c r="D37" s="7"/>
      <c r="E37" s="7"/>
      <c r="F37" s="7"/>
      <c r="G37" s="7"/>
      <c r="H37" s="7"/>
      <c r="I37" s="7"/>
      <c r="J37" s="76"/>
      <c r="K37" s="12" t="str">
        <f>IF(Sol.!$C$5="OFF","",IF(J37="","  ",IF(J37&lt;&gt;Sol.!J37,"*"," ")))</f>
        <v xml:space="preserve">  </v>
      </c>
      <c r="L37" s="76"/>
      <c r="M37" s="12" t="str">
        <f>IF(Sol.!$C$5="OFF","",IF(L37="","  ",IF(L37&lt;&gt;Sol.!L37,"*"," ")))</f>
        <v xml:space="preserve">  </v>
      </c>
      <c r="N37" s="76"/>
      <c r="O37" s="13" t="str">
        <f>IF(Sol.!$C$5="OFF","",IF(N37="","  ",IF(N37&lt;&gt;Sol.!N37,"*"," ")))</f>
        <v xml:space="preserve">  </v>
      </c>
    </row>
    <row r="38" spans="1:19" ht="15" customHeight="1" x14ac:dyDescent="0.2">
      <c r="B38" s="6"/>
      <c r="C38" s="69" t="s">
        <v>76</v>
      </c>
      <c r="D38" s="7"/>
      <c r="E38" s="7"/>
      <c r="F38" s="7"/>
      <c r="G38" s="7"/>
      <c r="H38" s="7"/>
      <c r="I38" s="7"/>
      <c r="J38" s="77"/>
      <c r="K38" s="12" t="str">
        <f>IF(Sol.!$C$5="OFF","",IF(J38="","  ",IF(J38&lt;&gt;Sol.!J38,"*"," ")))</f>
        <v xml:space="preserve">  </v>
      </c>
      <c r="L38" s="77"/>
      <c r="M38" s="12" t="str">
        <f>IF(Sol.!$C$5="OFF","",IF(L38="","  ",IF(L38&lt;&gt;Sol.!L38,"*"," ")))</f>
        <v xml:space="preserve">  </v>
      </c>
      <c r="N38" s="77"/>
      <c r="O38" s="13" t="str">
        <f>IF(Sol.!$C$5="OFF","",IF(N38="","  ",IF(N38&lt;&gt;Sol.!N38,"*"," ")))</f>
        <v xml:space="preserve">  </v>
      </c>
      <c r="S38" s="74"/>
    </row>
    <row r="39" spans="1:19" ht="15" customHeight="1" x14ac:dyDescent="0.2">
      <c r="B39" s="6"/>
      <c r="C39" s="69" t="s">
        <v>12</v>
      </c>
      <c r="D39" s="7"/>
      <c r="E39" s="7"/>
      <c r="F39" s="7"/>
      <c r="G39" s="7"/>
      <c r="H39" s="7"/>
      <c r="I39" s="7"/>
      <c r="J39" s="77"/>
      <c r="K39" s="12" t="str">
        <f>IF(Sol.!$C$5="OFF","",IF(J39="","  ",IF(J39&lt;&gt;Sol.!J39,"*"," ")))</f>
        <v xml:space="preserve">  </v>
      </c>
      <c r="L39" s="77"/>
      <c r="M39" s="12" t="str">
        <f>IF(Sol.!$C$5="OFF","",IF(L39="","  ",IF(L39&lt;&gt;Sol.!L39,"*"," ")))</f>
        <v xml:space="preserve">  </v>
      </c>
      <c r="N39" s="77"/>
      <c r="O39" s="13" t="str">
        <f>IF(Sol.!$C$5="OFF","",IF(N39="","  ",IF(N39&lt;&gt;Sol.!N39,"*"," ")))</f>
        <v xml:space="preserve">  </v>
      </c>
    </row>
    <row r="40" spans="1:19" ht="15" customHeight="1" x14ac:dyDescent="0.2">
      <c r="B40" s="6"/>
      <c r="C40" s="69" t="s">
        <v>77</v>
      </c>
      <c r="D40" s="7"/>
      <c r="E40" s="7"/>
      <c r="F40" s="7"/>
      <c r="G40" s="7"/>
      <c r="H40" s="7"/>
      <c r="I40" s="7"/>
      <c r="J40" s="78"/>
      <c r="K40" s="12" t="str">
        <f>IF(Sol.!$C$5="OFF","",IF(J40="","  ",IF(J40&lt;&gt;Sol.!J40,"*"," ")))</f>
        <v xml:space="preserve">  </v>
      </c>
      <c r="L40" s="78"/>
      <c r="M40" s="12" t="str">
        <f>IF(Sol.!$C$5="OFF","",IF(L40="","  ",IF(L40&lt;&gt;Sol.!L40,"*"," ")))</f>
        <v xml:space="preserve">  </v>
      </c>
      <c r="N40" s="78"/>
      <c r="O40" s="13" t="str">
        <f>IF(Sol.!$C$5="OFF","",IF(N40="","  ",IF(N40&lt;&gt;Sol.!N40,"*"," ")))</f>
        <v xml:space="preserve">  </v>
      </c>
    </row>
    <row r="41" spans="1:19" ht="15" customHeight="1" thickBot="1" x14ac:dyDescent="0.25">
      <c r="B41" s="6"/>
      <c r="C41" s="69" t="s">
        <v>86</v>
      </c>
      <c r="D41" s="7"/>
      <c r="E41" s="7"/>
      <c r="F41" s="7"/>
      <c r="G41" s="7"/>
      <c r="H41" s="7"/>
      <c r="I41" s="7"/>
      <c r="J41" s="36"/>
      <c r="K41" s="12" t="str">
        <f>IF(Sol.!$C$5="OFF","",IF(J41="","  ",IF(J41&lt;&gt;Sol.!J41,"*"," ")))</f>
        <v xml:space="preserve">  </v>
      </c>
      <c r="L41" s="36"/>
      <c r="M41" s="12" t="str">
        <f>IF(Sol.!$C$5="OFF","",IF(L41="","  ",IF(L41&lt;&gt;Sol.!L41,"*"," ")))</f>
        <v xml:space="preserve">  </v>
      </c>
      <c r="N41" s="36"/>
      <c r="O41" s="13" t="str">
        <f>IF(Sol.!$C$5="OFF","",IF(N41="","  ",IF(N41&lt;&gt;Sol.!N41,"*"," ")))</f>
        <v xml:space="preserve">  </v>
      </c>
    </row>
    <row r="42" spans="1:19" ht="13.5" customHeight="1" thickTop="1" x14ac:dyDescent="0.2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1"/>
    </row>
    <row r="44" spans="1:19" x14ac:dyDescent="0.2">
      <c r="A44" s="67" t="s">
        <v>73</v>
      </c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5"/>
    </row>
    <row r="45" spans="1:19" x14ac:dyDescent="0.2">
      <c r="B45" s="6"/>
      <c r="C45" s="87" t="s">
        <v>75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"/>
    </row>
    <row r="46" spans="1:19" x14ac:dyDescent="0.2">
      <c r="B46" s="6"/>
      <c r="C46" s="87" t="s">
        <v>14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"/>
    </row>
    <row r="47" spans="1:19" x14ac:dyDescent="0.2">
      <c r="B47" s="6"/>
      <c r="C47" s="98" t="s">
        <v>87</v>
      </c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8"/>
    </row>
    <row r="48" spans="1:19" ht="15" customHeight="1" x14ac:dyDescent="0.2">
      <c r="B48" s="6"/>
      <c r="C48" s="87" t="s">
        <v>6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"/>
    </row>
    <row r="49" spans="1:19" ht="15" customHeight="1" x14ac:dyDescent="0.2">
      <c r="B49" s="6"/>
      <c r="C49" s="97"/>
      <c r="D49" s="97"/>
      <c r="E49" s="12" t="str">
        <f>IF(Sol.!$C$5="OFF","",IF(C49="","  ",IF(C49&lt;&gt;Sol.!C49,"*"," ")))</f>
        <v xml:space="preserve">  </v>
      </c>
      <c r="F49" s="7"/>
      <c r="G49" s="7"/>
      <c r="H49" s="7"/>
      <c r="I49" s="7"/>
      <c r="J49" s="7"/>
      <c r="K49" s="7"/>
      <c r="L49" s="7"/>
      <c r="M49" s="7"/>
      <c r="N49" s="35"/>
      <c r="O49" s="13" t="str">
        <f>IF(Sol.!$C$5="OFF","",IF(N49="","  ",IF(N49&lt;&gt;Sol.!N49,"*"," ")))</f>
        <v xml:space="preserve">  </v>
      </c>
    </row>
    <row r="50" spans="1:19" ht="15" customHeight="1" x14ac:dyDescent="0.2">
      <c r="B50" s="6"/>
      <c r="C50" s="97"/>
      <c r="D50" s="97"/>
      <c r="E50" s="12" t="str">
        <f>IF(Sol.!$C$5="OFF","",IF(C50="","  ",IF(C50&lt;&gt;Sol.!C50,"*"," ")))</f>
        <v xml:space="preserve">  </v>
      </c>
      <c r="F50" s="7"/>
      <c r="G50" s="7"/>
      <c r="H50" s="7"/>
      <c r="I50" s="7"/>
      <c r="J50" s="7"/>
      <c r="K50" s="7"/>
      <c r="L50" s="7"/>
      <c r="M50" s="7"/>
      <c r="N50" s="17"/>
      <c r="O50" s="13" t="str">
        <f>IF(Sol.!$C$5="OFF","",IF(N50="","  ",IF(N50&lt;&gt;Sol.!N50,"*"," ")))</f>
        <v xml:space="preserve">  </v>
      </c>
    </row>
    <row r="51" spans="1:19" ht="15" customHeight="1" thickBot="1" x14ac:dyDescent="0.25">
      <c r="B51" s="6"/>
      <c r="C51" s="20" t="s">
        <v>15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36"/>
      <c r="O51" s="13" t="str">
        <f>IF(Sol.!$C$5="OFF","",IF(N51="","  ",IF(N51&lt;&gt;Sol.!N51,"*"," ")))</f>
        <v xml:space="preserve">  </v>
      </c>
      <c r="S51" s="74" t="s">
        <v>78</v>
      </c>
    </row>
    <row r="52" spans="1:19" ht="15" customHeight="1" thickTop="1" x14ac:dyDescent="0.2">
      <c r="B52" s="6"/>
      <c r="C52" s="2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8"/>
      <c r="S52" t="s">
        <v>2</v>
      </c>
    </row>
    <row r="53" spans="1:19" ht="15" customHeight="1" x14ac:dyDescent="0.2">
      <c r="B53" s="6"/>
      <c r="C53" s="87" t="s">
        <v>5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"/>
      <c r="S53" t="s">
        <v>3</v>
      </c>
    </row>
    <row r="54" spans="1:19" ht="15" customHeight="1" x14ac:dyDescent="0.2">
      <c r="B54" s="6"/>
      <c r="C54" s="97"/>
      <c r="D54" s="97"/>
      <c r="E54" s="12" t="str">
        <f>IF(Sol.!$C$5="OFF","",IF(C54="","  ",IF(C54&lt;&gt;Sol.!C54,"*"," ")))</f>
        <v xml:space="preserve">  </v>
      </c>
      <c r="F54" s="7"/>
      <c r="G54" s="7"/>
      <c r="H54" s="7"/>
      <c r="I54" s="7"/>
      <c r="J54" s="7"/>
      <c r="K54" s="7"/>
      <c r="L54" s="7"/>
      <c r="M54" s="7"/>
      <c r="N54" s="35"/>
      <c r="O54" s="13" t="str">
        <f>IF(Sol.!$C$5="OFF","",IF(N54="","  ",IF(N54&lt;&gt;Sol.!N54,"*"," ")))</f>
        <v xml:space="preserve">  </v>
      </c>
      <c r="S54" t="s">
        <v>21</v>
      </c>
    </row>
    <row r="55" spans="1:19" ht="15" customHeight="1" x14ac:dyDescent="0.2">
      <c r="B55" s="6"/>
      <c r="C55" s="15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8"/>
      <c r="S55" t="s">
        <v>17</v>
      </c>
    </row>
    <row r="56" spans="1:19" ht="15" customHeight="1" x14ac:dyDescent="0.2">
      <c r="B56" s="6"/>
      <c r="C56" s="87" t="s">
        <v>4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"/>
    </row>
    <row r="57" spans="1:19" ht="15" customHeight="1" x14ac:dyDescent="0.2">
      <c r="B57" s="6"/>
      <c r="C57" s="97"/>
      <c r="D57" s="97"/>
      <c r="E57" s="12" t="str">
        <f>IF(Sol.!$C$5="OFF","",IF(C57="","  ",IF(C57&lt;&gt;Sol.!C57,"*"," ")))</f>
        <v xml:space="preserve">  </v>
      </c>
      <c r="F57" s="7"/>
      <c r="G57" s="7"/>
      <c r="H57" s="7"/>
      <c r="I57" s="7"/>
      <c r="J57" s="7"/>
      <c r="K57" s="7"/>
      <c r="L57" s="35"/>
      <c r="M57" s="12" t="str">
        <f>IF(Sol.!$C$5="OFF","",IF(L57="","  ",IF(L57&lt;&gt;Sol.!L57,"*"," ")))</f>
        <v xml:space="preserve">  </v>
      </c>
      <c r="N57" s="7"/>
      <c r="O57" s="8"/>
    </row>
    <row r="58" spans="1:19" ht="15" customHeight="1" x14ac:dyDescent="0.2">
      <c r="B58" s="6"/>
      <c r="C58" s="97"/>
      <c r="D58" s="97"/>
      <c r="E58" s="12" t="str">
        <f>IF(Sol.!$C$5="OFF","",IF(C58="","  ",IF(C58&lt;&gt;Sol.!C58,"*"," ")))</f>
        <v xml:space="preserve">  </v>
      </c>
      <c r="F58" s="7"/>
      <c r="G58" s="7"/>
      <c r="H58" s="7"/>
      <c r="I58" s="7"/>
      <c r="J58" s="7"/>
      <c r="K58" s="7"/>
      <c r="L58" s="17"/>
      <c r="M58" s="12" t="str">
        <f>IF(Sol.!$C$5="OFF","",IF(L58="","  ",IF(L58&lt;&gt;Sol.!L58,"*"," ")))</f>
        <v xml:space="preserve">  </v>
      </c>
      <c r="N58" s="7"/>
      <c r="O58" s="13"/>
    </row>
    <row r="59" spans="1:19" ht="15" customHeight="1" x14ac:dyDescent="0.2">
      <c r="B59" s="6"/>
      <c r="C59" s="15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12"/>
      <c r="N59" s="19"/>
      <c r="O59" s="13" t="str">
        <f>IF(Sol.!$C$5="OFF","",IF(N59="","  ",IF(N59&lt;&gt;Sol.!N59,"*"," ")))</f>
        <v xml:space="preserve">  </v>
      </c>
    </row>
    <row r="60" spans="1:19" ht="15" customHeight="1" thickBot="1" x14ac:dyDescent="0.25">
      <c r="B60" s="6"/>
      <c r="C60" s="7" t="s">
        <v>18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36"/>
      <c r="O60" s="13" t="str">
        <f>IF(Sol.!$C$5="OFF","",IF(N60="","  ",IF(N60&lt;&gt;Sol.!N60,"*"," ")))</f>
        <v xml:space="preserve">  </v>
      </c>
    </row>
    <row r="61" spans="1:19" ht="12.95" customHeight="1" thickTop="1" x14ac:dyDescent="0.2"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1"/>
    </row>
    <row r="63" spans="1:19" x14ac:dyDescent="0.2">
      <c r="A63" s="67" t="s">
        <v>74</v>
      </c>
      <c r="B63" s="3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5"/>
    </row>
    <row r="64" spans="1:19" x14ac:dyDescent="0.2">
      <c r="B64" s="6"/>
      <c r="C64" s="87" t="s">
        <v>75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"/>
    </row>
    <row r="65" spans="2:19" x14ac:dyDescent="0.2">
      <c r="B65" s="6"/>
      <c r="C65" s="87" t="s">
        <v>22</v>
      </c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"/>
    </row>
    <row r="66" spans="2:19" x14ac:dyDescent="0.2">
      <c r="B66" s="6"/>
      <c r="C66" s="100" t="s">
        <v>84</v>
      </c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8"/>
    </row>
    <row r="67" spans="2:19" x14ac:dyDescent="0.2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8"/>
    </row>
    <row r="68" spans="2:19" ht="15" customHeight="1" x14ac:dyDescent="0.2">
      <c r="B68" s="6"/>
      <c r="C68" s="20" t="s">
        <v>30</v>
      </c>
      <c r="D68" s="20"/>
      <c r="E68" s="7"/>
      <c r="F68" s="7"/>
      <c r="G68" s="7"/>
      <c r="H68" s="7"/>
      <c r="I68" s="7"/>
      <c r="J68" s="7"/>
      <c r="K68" s="7"/>
      <c r="L68" s="7"/>
      <c r="M68" s="7"/>
      <c r="N68" s="7"/>
      <c r="O68" s="13" t="s">
        <v>8</v>
      </c>
      <c r="S68" s="42" t="s">
        <v>25</v>
      </c>
    </row>
    <row r="69" spans="2:19" ht="15" customHeight="1" x14ac:dyDescent="0.2">
      <c r="B69" s="6"/>
      <c r="C69" s="15" t="s">
        <v>23</v>
      </c>
      <c r="D69" s="20"/>
      <c r="E69" s="7"/>
      <c r="F69" s="7"/>
      <c r="G69" s="7"/>
      <c r="H69" s="7"/>
      <c r="I69" s="7"/>
      <c r="J69" s="23"/>
      <c r="K69" s="7"/>
      <c r="L69" s="35"/>
      <c r="M69" s="12" t="str">
        <f>IF(Sol.!$C$5="OFF","",IF(L69="","  ",IF(L69&lt;&gt;Sol.!L69,"*"," ")))</f>
        <v xml:space="preserve">  </v>
      </c>
      <c r="N69" s="7"/>
      <c r="O69" s="13"/>
      <c r="S69" s="73" t="s">
        <v>79</v>
      </c>
    </row>
    <row r="70" spans="2:19" ht="15" customHeight="1" x14ac:dyDescent="0.2">
      <c r="B70" s="6"/>
      <c r="C70" s="15" t="s">
        <v>24</v>
      </c>
      <c r="D70" s="20"/>
      <c r="E70" s="7"/>
      <c r="F70" s="7"/>
      <c r="G70" s="7"/>
      <c r="H70" s="7"/>
      <c r="I70" s="12"/>
      <c r="J70" s="23"/>
      <c r="K70" s="7"/>
      <c r="L70" s="21"/>
      <c r="M70" s="12" t="str">
        <f>IF(Sol.!$C$5="OFF","",IF(L70="","  ",IF(L70&lt;&gt;Sol.!L70,"*"," ")))</f>
        <v xml:space="preserve">  </v>
      </c>
      <c r="N70" s="7"/>
      <c r="O70" s="13"/>
      <c r="S70" s="42" t="s">
        <v>92</v>
      </c>
    </row>
    <row r="71" spans="2:19" ht="15" customHeight="1" x14ac:dyDescent="0.2">
      <c r="B71" s="6"/>
      <c r="C71" s="104" t="s">
        <v>31</v>
      </c>
      <c r="D71" s="104"/>
      <c r="E71" s="104"/>
      <c r="F71" s="104"/>
      <c r="G71" s="104"/>
      <c r="H71" s="104"/>
      <c r="I71" s="104"/>
      <c r="J71" s="104"/>
      <c r="K71" s="7"/>
      <c r="L71" s="7"/>
      <c r="M71" s="7"/>
      <c r="N71" s="35"/>
      <c r="O71" s="13" t="str">
        <f>IF(Sol.!$C$5="OFF","",IF(N71="","  ",IF(N71&lt;&gt;Sol.!N71,"*"," ")))</f>
        <v xml:space="preserve">  </v>
      </c>
      <c r="S71" s="73" t="s">
        <v>80</v>
      </c>
    </row>
    <row r="72" spans="2:19" ht="9.9499999999999993" customHeight="1" x14ac:dyDescent="0.2">
      <c r="B72" s="6"/>
      <c r="C72" s="15"/>
      <c r="D72" s="15"/>
      <c r="E72" s="7"/>
      <c r="F72" s="7"/>
      <c r="G72" s="7"/>
      <c r="H72" s="7"/>
      <c r="I72" s="7"/>
      <c r="J72" s="7"/>
      <c r="K72" s="7"/>
      <c r="L72" s="7"/>
      <c r="M72" s="7"/>
      <c r="N72" s="7"/>
      <c r="O72" s="13"/>
      <c r="S72" s="42" t="s">
        <v>39</v>
      </c>
    </row>
    <row r="73" spans="2:19" ht="15" customHeight="1" x14ac:dyDescent="0.2">
      <c r="B73" s="6"/>
      <c r="C73" s="20" t="s">
        <v>32</v>
      </c>
      <c r="D73" s="20"/>
      <c r="E73" s="7"/>
      <c r="F73" s="7"/>
      <c r="G73" s="7"/>
      <c r="H73" s="7"/>
      <c r="I73" s="7"/>
      <c r="J73" s="7"/>
      <c r="K73" s="7"/>
      <c r="L73" s="7"/>
      <c r="M73" s="7"/>
      <c r="N73" s="7"/>
      <c r="O73" s="13"/>
      <c r="S73" s="42" t="s">
        <v>40</v>
      </c>
    </row>
    <row r="74" spans="2:19" ht="15" customHeight="1" x14ac:dyDescent="0.2">
      <c r="B74" s="6"/>
      <c r="C74" s="86"/>
      <c r="D74" s="86"/>
      <c r="E74" s="86"/>
      <c r="F74" s="86"/>
      <c r="G74" s="86"/>
      <c r="H74" s="86"/>
      <c r="I74" s="12" t="str">
        <f>IF(Sol.!$C$5="OFF","",IF(C74="","  ",IF(C74&lt;&gt;Sol.!C74,"*"," ")))</f>
        <v xml:space="preserve">  </v>
      </c>
      <c r="J74" s="7"/>
      <c r="K74" s="7"/>
      <c r="L74" s="7"/>
      <c r="M74" s="12" t="s">
        <v>8</v>
      </c>
      <c r="N74" s="22"/>
      <c r="O74" s="13" t="str">
        <f>IF(Sol.!$C$5="OFF","",IF(N74="","  ",IF(N74&lt;&gt;Sol.!N74,"*"," ")))</f>
        <v xml:space="preserve">  </v>
      </c>
    </row>
    <row r="75" spans="2:19" ht="9.9499999999999993" customHeight="1" x14ac:dyDescent="0.2">
      <c r="B75" s="6"/>
      <c r="C75" s="15"/>
      <c r="D75" s="15"/>
      <c r="E75" s="7"/>
      <c r="F75" s="7"/>
      <c r="G75" s="7"/>
      <c r="H75" s="7"/>
      <c r="I75" s="7"/>
      <c r="J75" s="7"/>
      <c r="K75" s="7"/>
      <c r="L75" s="7"/>
      <c r="M75" s="7"/>
      <c r="N75" s="7"/>
      <c r="O75" s="13"/>
    </row>
    <row r="76" spans="2:19" ht="15" customHeight="1" x14ac:dyDescent="0.2">
      <c r="B76" s="6"/>
      <c r="C76" s="20" t="s">
        <v>33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4"/>
    </row>
    <row r="77" spans="2:19" ht="15" customHeight="1" x14ac:dyDescent="0.2">
      <c r="B77" s="6"/>
      <c r="C77" s="86"/>
      <c r="D77" s="86"/>
      <c r="E77" s="86"/>
      <c r="F77" s="86"/>
      <c r="G77" s="86"/>
      <c r="H77" s="86"/>
      <c r="I77" s="12" t="str">
        <f>IF(Sol.!$C$5="OFF","",IF(C77="","  ",IF(C77&lt;&gt;Sol.!C77,"*"," ")))</f>
        <v xml:space="preserve">  </v>
      </c>
      <c r="J77" s="7"/>
      <c r="K77" s="7"/>
      <c r="L77" s="35"/>
      <c r="M77" s="12" t="str">
        <f>IF(Sol.!$C$5="OFF","",IF(L77="","  ",IF(L77&lt;&gt;Sol.!L77,"*"," ")))</f>
        <v xml:space="preserve">  </v>
      </c>
      <c r="N77" s="7"/>
      <c r="O77" s="8"/>
    </row>
    <row r="78" spans="2:19" ht="15" customHeight="1" x14ac:dyDescent="0.2">
      <c r="B78" s="6"/>
      <c r="C78" s="86"/>
      <c r="D78" s="86"/>
      <c r="E78" s="86"/>
      <c r="F78" s="86"/>
      <c r="G78" s="86"/>
      <c r="H78" s="86"/>
      <c r="I78" s="12" t="str">
        <f>IF(Sol.!$C$5="OFF","",IF(C78="","  ",IF(C78&lt;&gt;Sol.!C78,"*"," ")))</f>
        <v xml:space="preserve">  </v>
      </c>
      <c r="J78" s="7"/>
      <c r="K78" s="7"/>
      <c r="L78" s="22"/>
      <c r="M78" s="12" t="str">
        <f>IF(Sol.!$C$5="OFF","",IF(L78="","  ",IF(L78&lt;&gt;Sol.!L78,"*"," ")))</f>
        <v xml:space="preserve">  </v>
      </c>
      <c r="N78" s="7"/>
      <c r="O78" s="8"/>
    </row>
    <row r="79" spans="2:19" ht="15" customHeight="1" x14ac:dyDescent="0.2">
      <c r="B79" s="6"/>
      <c r="C79" s="86"/>
      <c r="D79" s="86"/>
      <c r="E79" s="86"/>
      <c r="F79" s="86"/>
      <c r="G79" s="86"/>
      <c r="H79" s="86"/>
      <c r="I79" s="12" t="str">
        <f>IF(Sol.!$C$5="OFF","",IF(C79="","  ",IF(C79&lt;&gt;Sol.!C79,"*"," ")))</f>
        <v xml:space="preserve">  </v>
      </c>
      <c r="J79" s="7"/>
      <c r="K79" s="7"/>
      <c r="L79" s="21"/>
      <c r="M79" s="12" t="str">
        <f>IF(Sol.!$C$5="OFF","",IF(L79="","  ",IF(L79&lt;&gt;Sol.!L79,"*"," ")))</f>
        <v xml:space="preserve">  </v>
      </c>
      <c r="N79" s="7"/>
      <c r="O79" s="8"/>
    </row>
    <row r="80" spans="2:19" ht="15" customHeight="1" x14ac:dyDescent="0.2">
      <c r="B80" s="6"/>
      <c r="C80" s="103" t="s">
        <v>34</v>
      </c>
      <c r="D80" s="103"/>
      <c r="E80" s="103"/>
      <c r="F80" s="103"/>
      <c r="G80" s="103"/>
      <c r="H80" s="103"/>
      <c r="I80" s="7"/>
      <c r="J80" s="7"/>
      <c r="K80" s="7"/>
      <c r="L80" s="7"/>
      <c r="M80" s="12" t="s">
        <v>8</v>
      </c>
      <c r="N80" s="17"/>
      <c r="O80" s="13" t="str">
        <f>IF(Sol.!$C$5="OFF","",IF(N80="","  ",IF(N80&lt;&gt;Sol.!N80,"*"," ")))</f>
        <v xml:space="preserve">  </v>
      </c>
    </row>
    <row r="81" spans="2:15" ht="15" customHeight="1" x14ac:dyDescent="0.2">
      <c r="B81" s="6"/>
      <c r="C81" s="97"/>
      <c r="D81" s="97"/>
      <c r="E81" s="97"/>
      <c r="F81" s="97"/>
      <c r="G81" s="97"/>
      <c r="H81" s="97"/>
      <c r="I81" s="12" t="str">
        <f>IF(Sol.!$C$5="OFF","",IF(C81="","  ",IF(C81&lt;&gt;Sol.!C81,"*"," ")))</f>
        <v xml:space="preserve">  </v>
      </c>
      <c r="J81" s="7"/>
      <c r="K81" s="7"/>
      <c r="L81" s="7"/>
      <c r="M81" s="7"/>
      <c r="N81" s="37"/>
      <c r="O81" s="13" t="str">
        <f>IF(Sol.!$C$5="OFF","",IF(N81="","  ",IF(N81&lt;&gt;Sol.!N81,"*"," ")))</f>
        <v xml:space="preserve">  </v>
      </c>
    </row>
    <row r="82" spans="2:15" ht="15" customHeight="1" x14ac:dyDescent="0.2">
      <c r="B82" s="6"/>
      <c r="C82" s="75" t="s">
        <v>88</v>
      </c>
      <c r="D82" s="18"/>
      <c r="E82" s="7"/>
      <c r="F82" s="7"/>
      <c r="G82" s="7"/>
      <c r="H82" s="7"/>
      <c r="I82" s="7"/>
      <c r="J82" s="7"/>
      <c r="K82" s="7"/>
      <c r="L82" s="7"/>
      <c r="M82" s="7"/>
      <c r="N82" s="78"/>
      <c r="O82" s="13" t="str">
        <f>IF(Sol.!$C$5="OFF","",IF(N82="","  ",IF(N82&lt;&gt;Sol.!N82,"*"," ")))</f>
        <v xml:space="preserve">  </v>
      </c>
    </row>
    <row r="83" spans="2:15" ht="15" customHeight="1" thickBot="1" x14ac:dyDescent="0.25">
      <c r="B83" s="6"/>
      <c r="C83" s="7" t="s">
        <v>89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36"/>
      <c r="O83" s="13" t="str">
        <f>IF(Sol.!$C$5="OFF","",IF(N83="","  ",IF(N83&lt;&gt;Sol.!N83,"*"," ")))</f>
        <v xml:space="preserve">  </v>
      </c>
    </row>
    <row r="84" spans="2:15" ht="13.5" thickTop="1" x14ac:dyDescent="0.2">
      <c r="B84" s="9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1"/>
    </row>
  </sheetData>
  <sheetProtection password="EF22" sheet="1" objects="1" scenarios="1"/>
  <mergeCells count="44">
    <mergeCell ref="C7:E7"/>
    <mergeCell ref="C33:N33"/>
    <mergeCell ref="C80:H80"/>
    <mergeCell ref="C81:H81"/>
    <mergeCell ref="C35:N35"/>
    <mergeCell ref="C34:N34"/>
    <mergeCell ref="C71:J71"/>
    <mergeCell ref="C77:H77"/>
    <mergeCell ref="C78:H78"/>
    <mergeCell ref="C79:H79"/>
    <mergeCell ref="C65:N65"/>
    <mergeCell ref="C66:N66"/>
    <mergeCell ref="C56:N56"/>
    <mergeCell ref="C57:D57"/>
    <mergeCell ref="C58:D58"/>
    <mergeCell ref="C64:N64"/>
    <mergeCell ref="C53:N53"/>
    <mergeCell ref="C54:D54"/>
    <mergeCell ref="C24:F24"/>
    <mergeCell ref="C25:F25"/>
    <mergeCell ref="C26:F26"/>
    <mergeCell ref="C27:F27"/>
    <mergeCell ref="C50:D50"/>
    <mergeCell ref="C29:F29"/>
    <mergeCell ref="C15:N15"/>
    <mergeCell ref="C16:N16"/>
    <mergeCell ref="C17:N17"/>
    <mergeCell ref="C22:F22"/>
    <mergeCell ref="A1:L1"/>
    <mergeCell ref="C4:J4"/>
    <mergeCell ref="C2:L2"/>
    <mergeCell ref="C3:L3"/>
    <mergeCell ref="C74:H74"/>
    <mergeCell ref="C23:F23"/>
    <mergeCell ref="C20:F20"/>
    <mergeCell ref="C45:N45"/>
    <mergeCell ref="A8:O8"/>
    <mergeCell ref="A9:O9"/>
    <mergeCell ref="A10:O10"/>
    <mergeCell ref="A11:O11"/>
    <mergeCell ref="C49:D49"/>
    <mergeCell ref="C46:N46"/>
    <mergeCell ref="C48:N48"/>
    <mergeCell ref="C47:N47"/>
  </mergeCells>
  <phoneticPr fontId="0" type="noConversion"/>
  <dataValidations count="17">
    <dataValidation allowBlank="1" showErrorMessage="1" prompt="Enter the formula or amount of the sum of the operating expenses." sqref="N28"/>
    <dataValidation allowBlank="1" showErrorMessage="1" prompt="Fees earned less total operating expenses." sqref="N29"/>
    <dataValidation allowBlank="1" showErrorMessage="1" prompt="Capital stock plus retained earnings." sqref="N59"/>
    <dataValidation allowBlank="1" showErrorMessage="1" sqref="N60 N83 N81 N74 N49:N51"/>
    <dataValidation allowBlank="1" showErrorMessage="1" prompt="See the ending balance for notes payable determined in part 1." sqref="N54"/>
    <dataValidation allowBlank="1" showInputMessage="1" showErrorMessage="1" prompt="Hint: Cash was received for all revenues earned." sqref="L69"/>
    <dataValidation type="list" allowBlank="1" showErrorMessage="1" prompt="Select answer from the drop-down list." sqref="C54:D54 C49:D50 C57:D58">
      <formula1>$S$51:$S$55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prompt="See the ending balance for capital stock determined in part 1." sqref="L57"/>
    <dataValidation type="list" allowBlank="1" showErrorMessage="1" prompt="Select accounts from the drop-down list." sqref="C22:F27">
      <formula1>$S$22:$S$28</formula1>
    </dataValidation>
    <dataValidation type="list" allowBlank="1" showInputMessage="1" showErrorMessage="1" prompt="Select accounts from the drop-down list." sqref="C20:F20">
      <formula1>$S$22:$S$28</formula1>
    </dataValidation>
    <dataValidation type="list" allowBlank="1" showErrorMessage="1" prompt="Select accounts from the drop-down list." sqref="C29:F29">
      <formula1>$S$29:$S$30</formula1>
    </dataValidation>
    <dataValidation type="list" allowBlank="1" showInputMessage="1" showErrorMessage="1" prompt="Select answer from the drop-down list." sqref="C74:H74">
      <formula1>$S$68:$S$73</formula1>
    </dataValidation>
    <dataValidation type="list" allowBlank="1" showErrorMessage="1" prompt="Select answer from the drop-down list." sqref="C81:H81 C77:H79">
      <formula1>$S$68:$S$73</formula1>
    </dataValidation>
    <dataValidation allowBlank="1" showInputMessage="1" showErrorMessage="1" prompt="Hint: All expenses were paid with cash. Enter all cash outflows as negatives." sqref="L70"/>
    <dataValidation allowBlank="1" showInputMessage="1" showErrorMessage="1" prompt="Enter cash outflows as negatives" sqref="L79"/>
    <dataValidation allowBlank="1" showInputMessage="1" showErrorMessage="1" prompt="Use the ending retained earnings from the statement of stockholders' equity." sqref="L58"/>
  </dataValidations>
  <pageMargins left="0.75" right="0.75" top="1" bottom="1" header="0.5" footer="0.5"/>
  <pageSetup orientation="landscape" horizontalDpi="360" verticalDpi="360" r:id="rId1"/>
  <headerFooter alignWithMargins="0"/>
  <ignoredErrors>
    <ignoredError sqref="A15:A31 A42:A43 A45:A62 A64:A85 A33:A3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7"/>
  <sheetViews>
    <sheetView showGridLines="0" tabSelected="1" workbookViewId="0">
      <selection activeCell="C2" sqref="C2:L2"/>
    </sheetView>
  </sheetViews>
  <sheetFormatPr defaultRowHeight="12.75" x14ac:dyDescent="0.2"/>
  <cols>
    <col min="1" max="1" width="5.140625" customWidth="1"/>
    <col min="2" max="2" width="3.140625" customWidth="1"/>
    <col min="3" max="3" width="5.28515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5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1.7109375" customWidth="1"/>
    <col min="15" max="15" width="4.28515625" customWidth="1"/>
    <col min="18" max="18" width="5.7109375" customWidth="1"/>
    <col min="19" max="19" width="6.85546875" hidden="1" customWidth="1"/>
    <col min="29" max="29" width="6.7109375" customWidth="1"/>
    <col min="30" max="31" width="9.140625" hidden="1" customWidth="1"/>
  </cols>
  <sheetData>
    <row r="1" spans="1:30" ht="19.5" x14ac:dyDescent="0.4">
      <c r="A1" s="80" t="s">
        <v>91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AD1" s="24" t="s">
        <v>41</v>
      </c>
    </row>
    <row r="2" spans="1:30" ht="15" customHeight="1" thickBot="1" x14ac:dyDescent="0.25">
      <c r="A2" s="1" t="s">
        <v>0</v>
      </c>
      <c r="B2" s="42"/>
      <c r="C2" s="115" t="s">
        <v>36</v>
      </c>
      <c r="D2" s="116"/>
      <c r="E2" s="116"/>
      <c r="F2" s="116"/>
      <c r="G2" s="116"/>
      <c r="H2" s="116"/>
      <c r="I2" s="116"/>
      <c r="J2" s="116"/>
      <c r="K2" s="116"/>
      <c r="L2" s="116"/>
      <c r="M2" s="42"/>
      <c r="N2" s="42"/>
      <c r="O2" s="42"/>
      <c r="P2" s="42"/>
      <c r="Q2" s="42"/>
      <c r="R2" s="42"/>
      <c r="S2" s="42"/>
      <c r="T2" s="42"/>
      <c r="AD2" s="25">
        <f>COUNTIF(A14:Z2102,"~*")</f>
        <v>0</v>
      </c>
    </row>
    <row r="3" spans="1:30" ht="15" customHeight="1" thickTop="1" x14ac:dyDescent="0.2">
      <c r="A3" s="1" t="s">
        <v>1</v>
      </c>
      <c r="B3" s="42"/>
      <c r="C3" s="117"/>
      <c r="D3" s="118"/>
      <c r="E3" s="118"/>
      <c r="F3" s="118"/>
      <c r="G3" s="118"/>
      <c r="H3" s="118"/>
      <c r="I3" s="118"/>
      <c r="J3" s="118"/>
      <c r="K3" s="118"/>
      <c r="L3" s="118"/>
      <c r="M3" s="42"/>
      <c r="N3" s="42"/>
      <c r="O3" s="42"/>
      <c r="P3" s="42"/>
      <c r="Q3" s="42"/>
      <c r="R3" s="42"/>
      <c r="S3" s="42"/>
      <c r="T3" s="42"/>
      <c r="AD3" s="24" t="s">
        <v>42</v>
      </c>
    </row>
    <row r="4" spans="1:30" ht="13.5" thickBot="1" x14ac:dyDescent="0.25">
      <c r="A4" s="43" t="s">
        <v>63</v>
      </c>
      <c r="B4" s="42"/>
      <c r="C4" s="111" t="s">
        <v>64</v>
      </c>
      <c r="D4" s="111"/>
      <c r="E4" s="111"/>
      <c r="F4" s="111"/>
      <c r="G4" s="111"/>
      <c r="H4" s="111"/>
      <c r="I4" s="111"/>
      <c r="J4" s="111"/>
      <c r="K4" s="42"/>
      <c r="L4" s="42"/>
      <c r="M4" s="42"/>
      <c r="N4" s="42"/>
      <c r="O4" s="42"/>
      <c r="P4" s="42"/>
      <c r="Q4" s="42"/>
      <c r="R4" s="42"/>
      <c r="S4" s="42"/>
      <c r="T4" s="42"/>
      <c r="AD4" s="25">
        <f>COUNTIF(A14:HZ102,"  ")</f>
        <v>0</v>
      </c>
    </row>
    <row r="5" spans="1:30" ht="13.5" thickTop="1" x14ac:dyDescent="0.2">
      <c r="A5" s="43" t="s">
        <v>65</v>
      </c>
      <c r="B5" s="42"/>
      <c r="C5" s="119" t="str">
        <f>IF('Pr. 2-4'!C7=100200,"OFF","ON")</f>
        <v>ON</v>
      </c>
      <c r="D5" s="120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AD5" s="26" t="s">
        <v>43</v>
      </c>
    </row>
    <row r="6" spans="1:30" ht="13.5" thickBot="1" x14ac:dyDescent="0.25">
      <c r="A6" s="42"/>
      <c r="B6" s="42"/>
      <c r="C6" s="42"/>
      <c r="D6" s="42"/>
      <c r="E6" s="43"/>
      <c r="F6" s="42"/>
      <c r="G6" s="44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AD6" s="25">
        <f>COUNTIF(A14:Z102," ")</f>
        <v>1</v>
      </c>
    </row>
    <row r="7" spans="1:30" ht="13.5" thickTop="1" x14ac:dyDescent="0.2">
      <c r="A7" s="42"/>
      <c r="B7" s="42"/>
      <c r="C7" s="42"/>
      <c r="D7" s="42"/>
      <c r="E7" s="43"/>
      <c r="F7" s="42"/>
      <c r="G7" s="44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AD7" s="27" t="s">
        <v>44</v>
      </c>
    </row>
    <row r="8" spans="1:30" ht="15.75" customHeight="1" thickBot="1" x14ac:dyDescent="0.25">
      <c r="A8" s="112" t="s">
        <v>60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42"/>
      <c r="Q8" s="42"/>
      <c r="R8" s="42"/>
      <c r="S8" s="42"/>
      <c r="T8" s="42"/>
      <c r="AD8" s="25">
        <f>AD2+AD4+AD6</f>
        <v>1</v>
      </c>
    </row>
    <row r="9" spans="1:30" ht="13.5" thickTop="1" x14ac:dyDescent="0.2">
      <c r="A9" s="114" t="s">
        <v>61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42"/>
      <c r="Q9" s="42"/>
      <c r="R9" s="42"/>
      <c r="S9" s="42"/>
      <c r="T9" s="42"/>
      <c r="AD9" s="27" t="s">
        <v>66</v>
      </c>
    </row>
    <row r="10" spans="1:30" ht="13.5" thickBot="1" x14ac:dyDescent="0.25">
      <c r="A10" s="122" t="s">
        <v>62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42"/>
      <c r="Q10" s="42"/>
      <c r="R10" s="42"/>
      <c r="S10" s="42"/>
      <c r="T10" s="42"/>
      <c r="AD10" s="28">
        <f>AD6/AD8</f>
        <v>1</v>
      </c>
    </row>
    <row r="11" spans="1:30" ht="13.5" thickTop="1" x14ac:dyDescent="0.2">
      <c r="A11" s="121" t="str">
        <f>IF(Sol.!C5="OFF","     ","A red asterisk (*) will appear in the column to the right of an incorrect answer.")</f>
        <v>A red asterisk (*) will appear in the column to the right of an incorrect answer.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42"/>
      <c r="Q11" s="42"/>
      <c r="R11" s="42"/>
      <c r="S11" s="42"/>
      <c r="T11" s="42"/>
      <c r="AD11" t="s">
        <v>45</v>
      </c>
    </row>
    <row r="12" spans="1:30" x14ac:dyDescent="0.2">
      <c r="A12" s="68" t="str">
        <f>IF(Sol.!C5="OFF","     ","For correct grading, enter a zero in cells you would otherwise leave blank.")</f>
        <v>For correct grading, enter a zero in cells you would otherwise leave blank.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AD12" s="24" t="s">
        <v>67</v>
      </c>
    </row>
    <row r="13" spans="1:30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AD13" s="24"/>
    </row>
    <row r="14" spans="1:30" x14ac:dyDescent="0.2">
      <c r="A14" s="67" t="s">
        <v>71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7"/>
      <c r="P14" s="42"/>
      <c r="Q14" s="42"/>
      <c r="R14" s="42"/>
      <c r="S14" s="42"/>
      <c r="T14" s="42"/>
      <c r="AD14" s="24" t="s">
        <v>68</v>
      </c>
    </row>
    <row r="15" spans="1:30" x14ac:dyDescent="0.2">
      <c r="B15" s="48"/>
      <c r="C15" s="106" t="s">
        <v>75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9"/>
      <c r="P15" s="42"/>
      <c r="Q15" s="42"/>
      <c r="R15" s="42"/>
      <c r="S15" s="42"/>
      <c r="T15" s="42"/>
      <c r="AD15" t="s">
        <v>69</v>
      </c>
    </row>
    <row r="16" spans="1:30" x14ac:dyDescent="0.2">
      <c r="B16" s="48"/>
      <c r="C16" s="106" t="s">
        <v>9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49"/>
      <c r="P16" s="42"/>
      <c r="Q16" s="42"/>
      <c r="R16" s="42"/>
      <c r="S16" s="42"/>
      <c r="T16" s="42"/>
      <c r="AD16" s="29" t="s">
        <v>46</v>
      </c>
    </row>
    <row r="17" spans="1:31" x14ac:dyDescent="0.2">
      <c r="B17" s="48"/>
      <c r="C17" s="110" t="s">
        <v>84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49"/>
      <c r="P17" s="42"/>
      <c r="Q17" s="42"/>
      <c r="R17" s="42"/>
      <c r="S17" s="42"/>
      <c r="T17" s="42"/>
    </row>
    <row r="18" spans="1:31" ht="9.9499999999999993" customHeight="1" x14ac:dyDescent="0.2">
      <c r="B18" s="48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49"/>
      <c r="P18" s="42"/>
      <c r="Q18" s="42"/>
      <c r="R18" s="42"/>
      <c r="S18" s="42"/>
      <c r="T18" s="42"/>
    </row>
    <row r="19" spans="1:31" ht="15" customHeight="1" x14ac:dyDescent="0.2">
      <c r="B19" s="48"/>
      <c r="C19" s="50" t="s">
        <v>26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49"/>
      <c r="P19" s="42"/>
      <c r="Q19" s="42"/>
      <c r="R19" s="42"/>
      <c r="S19" s="42"/>
      <c r="T19" s="42"/>
      <c r="AD19" s="30" t="s">
        <v>47</v>
      </c>
    </row>
    <row r="20" spans="1:31" ht="15" customHeight="1" x14ac:dyDescent="0.2">
      <c r="B20" s="48"/>
      <c r="C20" s="108" t="s">
        <v>7</v>
      </c>
      <c r="D20" s="108"/>
      <c r="E20" s="108"/>
      <c r="F20" s="108"/>
      <c r="G20" s="12"/>
      <c r="H20" s="50"/>
      <c r="I20" s="50"/>
      <c r="J20" s="50"/>
      <c r="K20" s="50"/>
      <c r="L20" s="50"/>
      <c r="M20" s="50"/>
      <c r="N20" s="51">
        <v>886000</v>
      </c>
      <c r="O20" s="13"/>
      <c r="P20" s="42"/>
      <c r="Q20" s="42"/>
      <c r="R20" s="42"/>
      <c r="S20" s="42"/>
      <c r="T20" s="42"/>
      <c r="AD20" s="30" t="s">
        <v>48</v>
      </c>
    </row>
    <row r="21" spans="1:31" ht="15" customHeight="1" x14ac:dyDescent="0.2">
      <c r="B21" s="48"/>
      <c r="C21" s="50" t="s">
        <v>28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2"/>
      <c r="P21" s="42"/>
      <c r="Q21" s="42"/>
      <c r="R21" s="42"/>
      <c r="S21" s="42"/>
      <c r="T21" s="42"/>
      <c r="AD21" s="30" t="s">
        <v>49</v>
      </c>
    </row>
    <row r="22" spans="1:31" ht="15" customHeight="1" x14ac:dyDescent="0.2">
      <c r="B22" s="48"/>
      <c r="C22" s="108" t="s">
        <v>19</v>
      </c>
      <c r="D22" s="108"/>
      <c r="E22" s="108"/>
      <c r="F22" s="108"/>
      <c r="G22" s="12"/>
      <c r="H22" s="50"/>
      <c r="I22" s="50"/>
      <c r="J22" s="50"/>
      <c r="K22" s="50"/>
      <c r="L22" s="51">
        <v>380000</v>
      </c>
      <c r="M22" s="12"/>
      <c r="N22" s="50"/>
      <c r="O22" s="49"/>
      <c r="P22" s="42"/>
      <c r="Q22" s="42"/>
      <c r="R22" s="42"/>
      <c r="S22" s="42" t="s">
        <v>7</v>
      </c>
      <c r="T22" s="42"/>
      <c r="AD22" s="30" t="s">
        <v>50</v>
      </c>
    </row>
    <row r="23" spans="1:31" ht="15" customHeight="1" x14ac:dyDescent="0.2">
      <c r="B23" s="48"/>
      <c r="C23" s="108" t="s">
        <v>37</v>
      </c>
      <c r="D23" s="108"/>
      <c r="E23" s="108"/>
      <c r="F23" s="108"/>
      <c r="G23" s="12"/>
      <c r="H23" s="50"/>
      <c r="I23" s="50"/>
      <c r="J23" s="50"/>
      <c r="K23" s="50"/>
      <c r="L23" s="53">
        <v>120000</v>
      </c>
      <c r="M23" s="12"/>
      <c r="N23" s="50"/>
      <c r="O23" s="49"/>
      <c r="P23" s="42"/>
      <c r="Q23" s="42"/>
      <c r="R23" s="42"/>
      <c r="S23" s="42" t="s">
        <v>20</v>
      </c>
      <c r="T23" s="42"/>
      <c r="AD23" s="30" t="s">
        <v>51</v>
      </c>
    </row>
    <row r="24" spans="1:31" ht="15" customHeight="1" x14ac:dyDescent="0.2">
      <c r="B24" s="48"/>
      <c r="C24" s="108" t="s">
        <v>10</v>
      </c>
      <c r="D24" s="108"/>
      <c r="E24" s="108"/>
      <c r="F24" s="108"/>
      <c r="G24" s="12"/>
      <c r="H24" s="50"/>
      <c r="I24" s="50"/>
      <c r="J24" s="50"/>
      <c r="K24" s="50"/>
      <c r="L24" s="53">
        <v>100000</v>
      </c>
      <c r="M24" s="12"/>
      <c r="N24" s="50"/>
      <c r="O24" s="49"/>
      <c r="P24" s="42"/>
      <c r="Q24" s="42"/>
      <c r="R24" s="42"/>
      <c r="S24" s="42" t="s">
        <v>11</v>
      </c>
      <c r="T24" s="42"/>
      <c r="AD24" s="30" t="s">
        <v>52</v>
      </c>
    </row>
    <row r="25" spans="1:31" ht="15" customHeight="1" x14ac:dyDescent="0.2">
      <c r="B25" s="48"/>
      <c r="C25" s="108" t="s">
        <v>38</v>
      </c>
      <c r="D25" s="108"/>
      <c r="E25" s="108"/>
      <c r="F25" s="108"/>
      <c r="G25" s="12"/>
      <c r="H25" s="50"/>
      <c r="I25" s="50"/>
      <c r="J25" s="50"/>
      <c r="K25" s="50"/>
      <c r="L25" s="53">
        <v>65000</v>
      </c>
      <c r="M25" s="12"/>
      <c r="N25" s="50"/>
      <c r="O25" s="49"/>
      <c r="P25" s="42"/>
      <c r="Q25" s="42"/>
      <c r="R25" s="42"/>
      <c r="S25" s="42" t="s">
        <v>10</v>
      </c>
      <c r="T25" s="42"/>
      <c r="AD25" s="30" t="s">
        <v>53</v>
      </c>
    </row>
    <row r="26" spans="1:31" ht="15" customHeight="1" x14ac:dyDescent="0.2">
      <c r="B26" s="48"/>
      <c r="C26" s="108" t="s">
        <v>20</v>
      </c>
      <c r="D26" s="108"/>
      <c r="E26" s="108"/>
      <c r="F26" s="108"/>
      <c r="G26" s="12"/>
      <c r="H26" s="50"/>
      <c r="I26" s="50"/>
      <c r="J26" s="50"/>
      <c r="K26" s="50"/>
      <c r="L26" s="53">
        <v>7200</v>
      </c>
      <c r="M26" s="12"/>
      <c r="N26" s="50"/>
      <c r="O26" s="49"/>
      <c r="P26" s="42"/>
      <c r="Q26" s="42"/>
      <c r="R26" s="42"/>
      <c r="S26" s="42" t="s">
        <v>19</v>
      </c>
      <c r="T26" s="42"/>
      <c r="AD26" s="31" t="s">
        <v>54</v>
      </c>
    </row>
    <row r="27" spans="1:31" ht="15" customHeight="1" x14ac:dyDescent="0.2">
      <c r="B27" s="48"/>
      <c r="C27" s="108" t="s">
        <v>11</v>
      </c>
      <c r="D27" s="108"/>
      <c r="E27" s="108"/>
      <c r="F27" s="108"/>
      <c r="G27" s="12"/>
      <c r="H27" s="50"/>
      <c r="I27" s="50"/>
      <c r="J27" s="50"/>
      <c r="K27" s="50"/>
      <c r="L27" s="54">
        <v>13800</v>
      </c>
      <c r="M27" s="12"/>
      <c r="N27" s="50"/>
      <c r="O27" s="49"/>
      <c r="P27" s="42"/>
      <c r="Q27" s="42"/>
      <c r="R27" s="42"/>
      <c r="S27" s="42" t="s">
        <v>38</v>
      </c>
      <c r="T27" s="42"/>
    </row>
    <row r="28" spans="1:31" ht="15" customHeight="1" x14ac:dyDescent="0.2">
      <c r="B28" s="48"/>
      <c r="C28" s="61" t="s">
        <v>29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6">
        <f>-SUM(L22:L27)</f>
        <v>-686000</v>
      </c>
      <c r="O28" s="13"/>
      <c r="P28" s="42"/>
      <c r="Q28" s="42"/>
      <c r="R28" s="42"/>
      <c r="S28" s="42" t="s">
        <v>37</v>
      </c>
      <c r="T28" s="42"/>
      <c r="AD28" s="30" t="s">
        <v>55</v>
      </c>
    </row>
    <row r="29" spans="1:31" ht="15" customHeight="1" thickBot="1" x14ac:dyDescent="0.25">
      <c r="B29" s="48"/>
      <c r="C29" s="105" t="s">
        <v>12</v>
      </c>
      <c r="D29" s="105"/>
      <c r="E29" s="105"/>
      <c r="F29" s="105"/>
      <c r="G29" s="12"/>
      <c r="H29" s="50"/>
      <c r="I29" s="50"/>
      <c r="J29" s="50"/>
      <c r="K29" s="50"/>
      <c r="L29" s="50"/>
      <c r="M29" s="50"/>
      <c r="N29" s="57">
        <f>N20+N28</f>
        <v>200000</v>
      </c>
      <c r="O29" s="13"/>
      <c r="P29" s="42"/>
      <c r="Q29" s="42"/>
      <c r="R29" s="42"/>
      <c r="S29" s="42" t="s">
        <v>12</v>
      </c>
      <c r="T29" s="42"/>
      <c r="AD29" s="32" t="s">
        <v>56</v>
      </c>
      <c r="AE29" s="33"/>
    </row>
    <row r="30" spans="1:31" ht="13.5" thickTop="1" x14ac:dyDescent="0.2">
      <c r="B30" s="58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60"/>
      <c r="P30" s="42"/>
      <c r="Q30" s="42"/>
      <c r="R30" s="42"/>
      <c r="S30" s="42" t="s">
        <v>35</v>
      </c>
      <c r="T30" s="42"/>
    </row>
    <row r="31" spans="1:31" x14ac:dyDescent="0.2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AD31" s="30" t="s">
        <v>57</v>
      </c>
    </row>
    <row r="32" spans="1:31" x14ac:dyDescent="0.2">
      <c r="A32" s="67" t="s">
        <v>72</v>
      </c>
      <c r="B32" s="45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7"/>
      <c r="P32" s="42"/>
      <c r="Q32" s="42"/>
      <c r="R32" s="42"/>
      <c r="S32" s="42"/>
      <c r="T32" s="42"/>
      <c r="AD32" s="34" t="s">
        <v>58</v>
      </c>
      <c r="AE32" s="39" t="s">
        <v>59</v>
      </c>
    </row>
    <row r="33" spans="1:20" x14ac:dyDescent="0.2">
      <c r="B33" s="48"/>
      <c r="C33" s="106" t="s">
        <v>75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49"/>
      <c r="P33" s="42"/>
      <c r="Q33" s="42"/>
      <c r="R33" s="42"/>
      <c r="S33" s="42"/>
      <c r="T33" s="42"/>
    </row>
    <row r="34" spans="1:20" x14ac:dyDescent="0.2">
      <c r="B34" s="48"/>
      <c r="C34" s="106" t="s">
        <v>90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49"/>
      <c r="P34" s="42"/>
      <c r="Q34" s="42"/>
      <c r="R34" s="42"/>
      <c r="S34" s="42"/>
      <c r="T34" s="42"/>
    </row>
    <row r="35" spans="1:20" x14ac:dyDescent="0.2">
      <c r="B35" s="48"/>
      <c r="C35" s="110" t="s">
        <v>84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49"/>
      <c r="P35" s="42"/>
      <c r="Q35" s="42"/>
      <c r="R35" s="42"/>
      <c r="S35" s="42"/>
      <c r="T35" s="42"/>
    </row>
    <row r="36" spans="1:20" x14ac:dyDescent="0.2">
      <c r="B36" s="48"/>
      <c r="C36" s="50"/>
      <c r="D36" s="50"/>
      <c r="E36" s="50"/>
      <c r="F36" s="50"/>
      <c r="G36" s="50"/>
      <c r="H36" s="50"/>
      <c r="I36" s="50"/>
      <c r="J36" s="79" t="s">
        <v>81</v>
      </c>
      <c r="K36" s="7"/>
      <c r="L36" s="79" t="s">
        <v>82</v>
      </c>
      <c r="M36" s="7"/>
      <c r="N36" s="79" t="s">
        <v>83</v>
      </c>
      <c r="O36" s="49"/>
      <c r="P36" s="42"/>
      <c r="Q36" s="42"/>
      <c r="R36" s="42"/>
      <c r="S36" s="42"/>
      <c r="T36" s="42"/>
    </row>
    <row r="37" spans="1:20" ht="14.45" customHeight="1" x14ac:dyDescent="0.2">
      <c r="B37" s="48"/>
      <c r="C37" s="69" t="s">
        <v>85</v>
      </c>
      <c r="D37" s="7"/>
      <c r="E37" s="7"/>
      <c r="F37" s="7"/>
      <c r="G37" s="7"/>
      <c r="H37" s="7"/>
      <c r="I37" s="50"/>
      <c r="J37" s="70">
        <v>75000</v>
      </c>
      <c r="K37" s="50"/>
      <c r="L37" s="70">
        <v>120000</v>
      </c>
      <c r="M37" s="50"/>
      <c r="N37" s="70">
        <v>195000</v>
      </c>
      <c r="O37" s="13"/>
      <c r="P37" s="42"/>
      <c r="Q37" s="42"/>
      <c r="R37" s="42"/>
      <c r="S37" s="42"/>
      <c r="T37" s="42"/>
    </row>
    <row r="38" spans="1:20" ht="14.45" customHeight="1" x14ac:dyDescent="0.2">
      <c r="B38" s="48"/>
      <c r="C38" s="69" t="s">
        <v>76</v>
      </c>
      <c r="D38" s="7"/>
      <c r="E38" s="7"/>
      <c r="F38" s="7"/>
      <c r="G38" s="7"/>
      <c r="H38" s="7"/>
      <c r="I38" s="50"/>
      <c r="J38" s="71">
        <v>35000</v>
      </c>
      <c r="K38" s="50"/>
      <c r="L38" s="71">
        <v>0</v>
      </c>
      <c r="M38" s="50"/>
      <c r="N38" s="71">
        <v>35000</v>
      </c>
      <c r="O38" s="13"/>
      <c r="P38" s="42"/>
      <c r="Q38" s="42"/>
      <c r="R38" s="42"/>
      <c r="S38" s="42" t="s">
        <v>16</v>
      </c>
      <c r="T38" s="42"/>
    </row>
    <row r="39" spans="1:20" ht="14.45" customHeight="1" x14ac:dyDescent="0.2">
      <c r="B39" s="48"/>
      <c r="C39" s="69" t="s">
        <v>12</v>
      </c>
      <c r="D39" s="7"/>
      <c r="E39" s="7"/>
      <c r="F39" s="7"/>
      <c r="G39" s="7"/>
      <c r="H39" s="7"/>
      <c r="I39" s="50"/>
      <c r="J39" s="71">
        <v>0</v>
      </c>
      <c r="K39" s="50"/>
      <c r="L39" s="71">
        <v>200000</v>
      </c>
      <c r="M39" s="50"/>
      <c r="N39" s="71">
        <v>200000</v>
      </c>
      <c r="O39" s="13"/>
      <c r="P39" s="42"/>
      <c r="Q39" s="42"/>
      <c r="R39" s="42"/>
      <c r="S39" s="42" t="s">
        <v>13</v>
      </c>
      <c r="T39" s="42"/>
    </row>
    <row r="40" spans="1:20" x14ac:dyDescent="0.2">
      <c r="B40" s="48"/>
      <c r="C40" s="69" t="s">
        <v>77</v>
      </c>
      <c r="D40" s="7"/>
      <c r="E40" s="7"/>
      <c r="F40" s="7"/>
      <c r="G40" s="7"/>
      <c r="H40" s="7"/>
      <c r="I40" s="50"/>
      <c r="J40" s="72">
        <v>0</v>
      </c>
      <c r="K40" s="50"/>
      <c r="L40" s="72">
        <v>-50000</v>
      </c>
      <c r="M40" s="50"/>
      <c r="N40" s="72">
        <v>-50000</v>
      </c>
      <c r="O40" s="13"/>
      <c r="P40" s="42"/>
      <c r="Q40" s="42"/>
      <c r="R40" s="42"/>
      <c r="S40" s="42"/>
      <c r="T40" s="42"/>
    </row>
    <row r="41" spans="1:20" ht="13.5" thickBot="1" x14ac:dyDescent="0.25">
      <c r="B41" s="48"/>
      <c r="C41" s="69" t="s">
        <v>86</v>
      </c>
      <c r="D41" s="7"/>
      <c r="E41" s="7"/>
      <c r="F41" s="7"/>
      <c r="G41" s="7"/>
      <c r="H41" s="7"/>
      <c r="I41" s="50"/>
      <c r="J41" s="57">
        <v>110000</v>
      </c>
      <c r="K41" s="50"/>
      <c r="L41" s="57">
        <v>270000</v>
      </c>
      <c r="M41" s="50"/>
      <c r="N41" s="57">
        <v>380000</v>
      </c>
      <c r="O41" s="13"/>
      <c r="P41" s="42"/>
      <c r="Q41" s="42"/>
      <c r="R41" s="42"/>
      <c r="S41" s="42"/>
      <c r="T41" s="42"/>
    </row>
    <row r="42" spans="1:20" ht="13.5" thickTop="1" x14ac:dyDescent="0.2"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60"/>
      <c r="P42" s="42"/>
      <c r="Q42" s="42"/>
      <c r="R42" s="42"/>
      <c r="S42" s="42" t="s">
        <v>12</v>
      </c>
      <c r="T42" s="42"/>
    </row>
    <row r="43" spans="1:20" x14ac:dyDescent="0.2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</row>
    <row r="44" spans="1:20" x14ac:dyDescent="0.2">
      <c r="A44" s="67" t="s">
        <v>73</v>
      </c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42"/>
      <c r="Q44" s="42"/>
      <c r="R44" s="42"/>
      <c r="S44" s="42"/>
      <c r="T44" s="42"/>
    </row>
    <row r="45" spans="1:20" x14ac:dyDescent="0.2">
      <c r="B45" s="48"/>
      <c r="C45" s="106" t="s">
        <v>75</v>
      </c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49"/>
      <c r="P45" s="42"/>
      <c r="Q45" s="42"/>
      <c r="R45" s="42"/>
      <c r="S45" s="42"/>
      <c r="T45" s="42"/>
    </row>
    <row r="46" spans="1:20" x14ac:dyDescent="0.2">
      <c r="B46" s="48"/>
      <c r="C46" s="106" t="s">
        <v>14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49"/>
      <c r="P46" s="42"/>
      <c r="Q46" s="42"/>
      <c r="R46" s="42"/>
      <c r="S46" s="42"/>
      <c r="T46" s="42"/>
    </row>
    <row r="47" spans="1:20" x14ac:dyDescent="0.2">
      <c r="B47" s="48"/>
      <c r="C47" s="123" t="s">
        <v>87</v>
      </c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49"/>
      <c r="P47" s="42"/>
      <c r="Q47" s="42"/>
      <c r="R47" s="42"/>
      <c r="S47" s="42"/>
      <c r="T47" s="42"/>
    </row>
    <row r="48" spans="1:20" ht="15" customHeight="1" x14ac:dyDescent="0.2">
      <c r="B48" s="48"/>
      <c r="C48" s="106" t="s">
        <v>6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49"/>
      <c r="P48" s="42"/>
      <c r="Q48" s="42"/>
      <c r="R48" s="42"/>
      <c r="S48" s="42"/>
      <c r="T48" s="42"/>
    </row>
    <row r="49" spans="1:20" ht="15" customHeight="1" x14ac:dyDescent="0.2">
      <c r="B49" s="48"/>
      <c r="C49" s="105" t="s">
        <v>2</v>
      </c>
      <c r="D49" s="105"/>
      <c r="E49" s="12"/>
      <c r="F49" s="50"/>
      <c r="G49" s="50"/>
      <c r="H49" s="50"/>
      <c r="I49" s="50"/>
      <c r="J49" s="50"/>
      <c r="K49" s="50"/>
      <c r="L49" s="50"/>
      <c r="M49" s="50"/>
      <c r="N49" s="51">
        <v>160000</v>
      </c>
      <c r="O49" s="13"/>
      <c r="P49" s="42"/>
      <c r="Q49" s="42"/>
      <c r="R49" s="42"/>
      <c r="S49" s="42"/>
      <c r="T49" s="42"/>
    </row>
    <row r="50" spans="1:20" ht="15" customHeight="1" x14ac:dyDescent="0.2">
      <c r="B50" s="48"/>
      <c r="C50" s="105" t="s">
        <v>3</v>
      </c>
      <c r="D50" s="105"/>
      <c r="E50" s="12"/>
      <c r="F50" s="50"/>
      <c r="G50" s="50"/>
      <c r="H50" s="50"/>
      <c r="I50" s="50"/>
      <c r="J50" s="50"/>
      <c r="K50" s="50"/>
      <c r="L50" s="50"/>
      <c r="M50" s="50"/>
      <c r="N50" s="54">
        <v>340000</v>
      </c>
      <c r="O50" s="13"/>
      <c r="P50" s="42"/>
      <c r="Q50" s="42"/>
      <c r="R50" s="42"/>
      <c r="S50" s="42"/>
      <c r="T50" s="42"/>
    </row>
    <row r="51" spans="1:20" ht="15" customHeight="1" thickBot="1" x14ac:dyDescent="0.25">
      <c r="B51" s="48"/>
      <c r="C51" s="55" t="s">
        <v>15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7">
        <v>500000</v>
      </c>
      <c r="O51" s="13"/>
      <c r="P51" s="42"/>
      <c r="Q51" s="42"/>
      <c r="R51" s="42"/>
      <c r="S51" s="73" t="s">
        <v>78</v>
      </c>
      <c r="T51" s="42"/>
    </row>
    <row r="52" spans="1:20" ht="15" customHeight="1" thickTop="1" x14ac:dyDescent="0.2">
      <c r="B52" s="48"/>
      <c r="C52" s="55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49"/>
      <c r="P52" s="42"/>
      <c r="Q52" s="42"/>
      <c r="R52" s="42"/>
      <c r="S52" s="42" t="s">
        <v>2</v>
      </c>
      <c r="T52" s="42"/>
    </row>
    <row r="53" spans="1:20" ht="15" customHeight="1" x14ac:dyDescent="0.2">
      <c r="B53" s="48"/>
      <c r="C53" s="106" t="s">
        <v>5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49"/>
      <c r="P53" s="42"/>
      <c r="Q53" s="42"/>
      <c r="R53" s="42"/>
      <c r="S53" s="42" t="s">
        <v>3</v>
      </c>
      <c r="T53" s="42"/>
    </row>
    <row r="54" spans="1:20" ht="15" customHeight="1" x14ac:dyDescent="0.2">
      <c r="B54" s="48"/>
      <c r="C54" s="105" t="s">
        <v>21</v>
      </c>
      <c r="D54" s="105"/>
      <c r="E54" s="12"/>
      <c r="F54" s="50"/>
      <c r="G54" s="50"/>
      <c r="H54" s="50"/>
      <c r="I54" s="50"/>
      <c r="J54" s="50"/>
      <c r="K54" s="50"/>
      <c r="L54" s="50"/>
      <c r="M54" s="50"/>
      <c r="N54" s="51">
        <v>120000</v>
      </c>
      <c r="O54" s="13"/>
      <c r="P54" s="42"/>
      <c r="Q54" s="42"/>
      <c r="R54" s="42"/>
      <c r="S54" s="42" t="s">
        <v>21</v>
      </c>
      <c r="T54" s="42"/>
    </row>
    <row r="55" spans="1:20" ht="15" customHeight="1" x14ac:dyDescent="0.2">
      <c r="B55" s="48"/>
      <c r="C55" s="61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49"/>
      <c r="P55" s="42"/>
      <c r="Q55" s="42"/>
      <c r="R55" s="42"/>
      <c r="S55" s="42" t="s">
        <v>17</v>
      </c>
      <c r="T55" s="42"/>
    </row>
    <row r="56" spans="1:20" ht="15" customHeight="1" x14ac:dyDescent="0.2">
      <c r="B56" s="48"/>
      <c r="C56" s="106" t="s">
        <v>4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49"/>
      <c r="P56" s="42"/>
      <c r="Q56" s="42"/>
      <c r="R56" s="42"/>
      <c r="S56" s="42"/>
      <c r="T56" s="42"/>
    </row>
    <row r="57" spans="1:20" ht="15" customHeight="1" x14ac:dyDescent="0.2">
      <c r="B57" s="48"/>
      <c r="C57" s="105" t="s">
        <v>78</v>
      </c>
      <c r="D57" s="105"/>
      <c r="E57" s="12"/>
      <c r="F57" s="50"/>
      <c r="G57" s="50"/>
      <c r="H57" s="50"/>
      <c r="I57" s="50"/>
      <c r="J57" s="50"/>
      <c r="K57" s="50"/>
      <c r="L57" s="51">
        <v>110000</v>
      </c>
      <c r="M57" s="12"/>
      <c r="N57" s="50"/>
      <c r="O57" s="49"/>
      <c r="P57" s="42"/>
      <c r="Q57" s="42"/>
      <c r="R57" s="42"/>
      <c r="S57" s="42"/>
      <c r="T57" s="42"/>
    </row>
    <row r="58" spans="1:20" ht="15" customHeight="1" x14ac:dyDescent="0.2">
      <c r="B58" s="48"/>
      <c r="C58" s="105" t="s">
        <v>17</v>
      </c>
      <c r="D58" s="105"/>
      <c r="E58" s="12"/>
      <c r="F58" s="50"/>
      <c r="G58" s="50"/>
      <c r="H58" s="50"/>
      <c r="I58" s="50"/>
      <c r="J58" s="50"/>
      <c r="K58" s="50"/>
      <c r="L58" s="54">
        <v>270000</v>
      </c>
      <c r="M58" s="12"/>
      <c r="N58" s="50"/>
      <c r="O58" s="13"/>
      <c r="P58" s="42"/>
      <c r="Q58" s="42"/>
      <c r="R58" s="42"/>
      <c r="S58" s="42"/>
      <c r="T58" s="42"/>
    </row>
    <row r="59" spans="1:20" ht="15" customHeight="1" x14ac:dyDescent="0.2">
      <c r="B59" s="48"/>
      <c r="C59" s="61" t="s">
        <v>27</v>
      </c>
      <c r="D59" s="50"/>
      <c r="E59" s="50"/>
      <c r="F59" s="50"/>
      <c r="G59" s="50"/>
      <c r="H59" s="50"/>
      <c r="I59" s="50"/>
      <c r="J59" s="50"/>
      <c r="K59" s="50"/>
      <c r="L59" s="50"/>
      <c r="M59" s="12"/>
      <c r="N59" s="56">
        <v>380000</v>
      </c>
      <c r="O59" s="13"/>
      <c r="P59" s="42"/>
      <c r="Q59" s="42"/>
      <c r="R59" s="42"/>
      <c r="S59" s="42"/>
      <c r="T59" s="42"/>
    </row>
    <row r="60" spans="1:20" ht="15" customHeight="1" thickBot="1" x14ac:dyDescent="0.25">
      <c r="B60" s="48"/>
      <c r="C60" s="50" t="s">
        <v>18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7">
        <v>500000</v>
      </c>
      <c r="O60" s="13"/>
      <c r="P60" s="42"/>
      <c r="Q60" s="42"/>
      <c r="R60" s="42"/>
      <c r="S60" s="42"/>
      <c r="T60" s="42"/>
    </row>
    <row r="61" spans="1:20" ht="13.5" thickTop="1" x14ac:dyDescent="0.2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60"/>
      <c r="P61" s="42"/>
      <c r="Q61" s="42"/>
      <c r="R61" s="42"/>
      <c r="S61" s="42"/>
      <c r="T61" s="42"/>
    </row>
    <row r="62" spans="1:20" x14ac:dyDescent="0.2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</row>
    <row r="63" spans="1:20" x14ac:dyDescent="0.2">
      <c r="A63" s="67" t="s">
        <v>74</v>
      </c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7"/>
      <c r="P63" s="42"/>
      <c r="Q63" s="42"/>
      <c r="R63" s="42"/>
      <c r="S63" s="42"/>
      <c r="T63" s="42"/>
    </row>
    <row r="64" spans="1:20" x14ac:dyDescent="0.2">
      <c r="A64" s="42"/>
      <c r="B64" s="48"/>
      <c r="C64" s="106" t="s">
        <v>75</v>
      </c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49"/>
      <c r="P64" s="42"/>
      <c r="Q64" s="42"/>
      <c r="R64" s="42"/>
      <c r="S64" s="42"/>
      <c r="T64" s="42"/>
    </row>
    <row r="65" spans="1:20" x14ac:dyDescent="0.2">
      <c r="A65" s="42"/>
      <c r="B65" s="48"/>
      <c r="C65" s="106" t="s">
        <v>22</v>
      </c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49"/>
      <c r="P65" s="42"/>
      <c r="Q65" s="42"/>
      <c r="R65" s="42"/>
      <c r="S65" s="42"/>
      <c r="T65" s="42"/>
    </row>
    <row r="66" spans="1:20" x14ac:dyDescent="0.2">
      <c r="A66" s="42"/>
      <c r="B66" s="48"/>
      <c r="C66" s="110" t="s">
        <v>84</v>
      </c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49"/>
      <c r="P66" s="42"/>
      <c r="Q66" s="42"/>
      <c r="R66" s="42"/>
      <c r="S66" s="42"/>
      <c r="T66" s="42"/>
    </row>
    <row r="67" spans="1:20" x14ac:dyDescent="0.2">
      <c r="A67" s="42"/>
      <c r="B67" s="48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49"/>
      <c r="P67" s="42"/>
      <c r="Q67" s="42"/>
      <c r="R67" s="42"/>
      <c r="S67" s="42"/>
      <c r="T67" s="42"/>
    </row>
    <row r="68" spans="1:20" ht="15" customHeight="1" x14ac:dyDescent="0.2">
      <c r="A68" s="42"/>
      <c r="B68" s="48"/>
      <c r="C68" s="55" t="s">
        <v>30</v>
      </c>
      <c r="D68" s="55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13" t="s">
        <v>8</v>
      </c>
      <c r="P68" s="42"/>
      <c r="Q68" s="42"/>
      <c r="R68" s="42"/>
      <c r="S68" s="42" t="s">
        <v>25</v>
      </c>
      <c r="T68" s="42"/>
    </row>
    <row r="69" spans="1:20" ht="15" customHeight="1" x14ac:dyDescent="0.2">
      <c r="A69" s="42"/>
      <c r="B69" s="48"/>
      <c r="C69" s="61" t="s">
        <v>23</v>
      </c>
      <c r="D69" s="55"/>
      <c r="E69" s="50"/>
      <c r="F69" s="50"/>
      <c r="G69" s="50"/>
      <c r="H69" s="50"/>
      <c r="I69" s="50"/>
      <c r="J69" s="62"/>
      <c r="K69" s="50"/>
      <c r="L69" s="51">
        <v>886000</v>
      </c>
      <c r="M69" s="12"/>
      <c r="N69" s="50"/>
      <c r="O69" s="13"/>
      <c r="P69" s="42"/>
      <c r="Q69" s="42"/>
      <c r="R69" s="42"/>
      <c r="S69" s="73" t="s">
        <v>79</v>
      </c>
      <c r="T69" s="42"/>
    </row>
    <row r="70" spans="1:20" ht="15" customHeight="1" x14ac:dyDescent="0.2">
      <c r="A70" s="42"/>
      <c r="B70" s="48"/>
      <c r="C70" s="61" t="s">
        <v>24</v>
      </c>
      <c r="D70" s="55"/>
      <c r="E70" s="50"/>
      <c r="F70" s="50"/>
      <c r="G70" s="50"/>
      <c r="H70" s="50"/>
      <c r="I70" s="12" t="str">
        <f>IF(Sol.!$C$5="OFF","",IF(C70="","  ",IF(C70&lt;&gt;Sol.!C70,"*"," ")))</f>
        <v xml:space="preserve"> </v>
      </c>
      <c r="J70" s="62"/>
      <c r="K70" s="50"/>
      <c r="L70" s="63">
        <v>-686000</v>
      </c>
      <c r="M70" s="12"/>
      <c r="N70" s="50"/>
      <c r="O70" s="13"/>
      <c r="P70" s="42"/>
      <c r="Q70" s="42"/>
      <c r="R70" s="42"/>
      <c r="S70" s="42" t="s">
        <v>92</v>
      </c>
      <c r="T70" s="42"/>
    </row>
    <row r="71" spans="1:20" ht="15" customHeight="1" x14ac:dyDescent="0.2">
      <c r="A71" s="42"/>
      <c r="B71" s="48"/>
      <c r="C71" s="107" t="s">
        <v>31</v>
      </c>
      <c r="D71" s="107"/>
      <c r="E71" s="107"/>
      <c r="F71" s="107"/>
      <c r="G71" s="107"/>
      <c r="H71" s="107"/>
      <c r="I71" s="107"/>
      <c r="J71" s="107"/>
      <c r="K71" s="50"/>
      <c r="L71" s="50"/>
      <c r="M71" s="50"/>
      <c r="N71" s="51">
        <f>L69+L70</f>
        <v>200000</v>
      </c>
      <c r="O71" s="13"/>
      <c r="P71" s="42"/>
      <c r="Q71" s="42"/>
      <c r="R71" s="42"/>
      <c r="S71" s="73" t="s">
        <v>80</v>
      </c>
      <c r="T71" s="42"/>
    </row>
    <row r="72" spans="1:20" ht="9.9499999999999993" customHeight="1" x14ac:dyDescent="0.2">
      <c r="A72" s="42"/>
      <c r="B72" s="48"/>
      <c r="C72" s="61"/>
      <c r="D72" s="61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13"/>
      <c r="P72" s="42"/>
      <c r="Q72" s="42"/>
      <c r="R72" s="42"/>
      <c r="S72" s="42" t="s">
        <v>39</v>
      </c>
      <c r="T72" s="42"/>
    </row>
    <row r="73" spans="1:20" ht="15" customHeight="1" x14ac:dyDescent="0.2">
      <c r="A73" s="42"/>
      <c r="B73" s="48"/>
      <c r="C73" s="55" t="s">
        <v>32</v>
      </c>
      <c r="D73" s="55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13"/>
      <c r="P73" s="42"/>
      <c r="Q73" s="42"/>
      <c r="R73" s="42"/>
      <c r="S73" s="42" t="s">
        <v>40</v>
      </c>
      <c r="T73" s="42"/>
    </row>
    <row r="74" spans="1:20" ht="15" customHeight="1" x14ac:dyDescent="0.2">
      <c r="A74" s="42"/>
      <c r="B74" s="48"/>
      <c r="C74" s="108" t="s">
        <v>79</v>
      </c>
      <c r="D74" s="108"/>
      <c r="E74" s="108"/>
      <c r="F74" s="108"/>
      <c r="G74" s="108"/>
      <c r="H74" s="108"/>
      <c r="I74" s="12"/>
      <c r="J74" s="50"/>
      <c r="K74" s="50"/>
      <c r="L74" s="50"/>
      <c r="M74" s="12" t="s">
        <v>8</v>
      </c>
      <c r="N74" s="64">
        <v>-125000</v>
      </c>
      <c r="O74" s="13"/>
      <c r="P74" s="42"/>
      <c r="Q74" s="42"/>
      <c r="R74" s="42"/>
      <c r="S74" s="42"/>
      <c r="T74" s="42"/>
    </row>
    <row r="75" spans="1:20" ht="9.9499999999999993" customHeight="1" x14ac:dyDescent="0.2">
      <c r="A75" s="42"/>
      <c r="B75" s="48"/>
      <c r="C75" s="61"/>
      <c r="D75" s="61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13"/>
      <c r="P75" s="42"/>
      <c r="Q75" s="42"/>
      <c r="R75" s="42"/>
      <c r="S75" s="42"/>
      <c r="T75" s="42"/>
    </row>
    <row r="76" spans="1:20" ht="15" customHeight="1" x14ac:dyDescent="0.2">
      <c r="A76" s="42"/>
      <c r="B76" s="48"/>
      <c r="C76" s="55" t="s">
        <v>33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2"/>
      <c r="P76" s="42"/>
      <c r="Q76" s="42"/>
      <c r="R76" s="42"/>
      <c r="S76" s="42"/>
      <c r="T76" s="42"/>
    </row>
    <row r="77" spans="1:20" ht="15" customHeight="1" x14ac:dyDescent="0.2">
      <c r="A77" s="42"/>
      <c r="B77" s="48"/>
      <c r="C77" s="108" t="s">
        <v>92</v>
      </c>
      <c r="D77" s="108"/>
      <c r="E77" s="108"/>
      <c r="F77" s="108"/>
      <c r="G77" s="108"/>
      <c r="H77" s="108"/>
      <c r="I77" s="12"/>
      <c r="J77" s="50"/>
      <c r="K77" s="50"/>
      <c r="L77" s="51">
        <v>35000</v>
      </c>
      <c r="M77" s="12"/>
      <c r="N77" s="50"/>
      <c r="O77" s="49"/>
      <c r="P77" s="42"/>
      <c r="Q77" s="42"/>
      <c r="R77" s="42"/>
      <c r="S77" s="42"/>
      <c r="T77" s="42"/>
    </row>
    <row r="78" spans="1:20" ht="15" customHeight="1" x14ac:dyDescent="0.2">
      <c r="A78" s="42"/>
      <c r="B78" s="48"/>
      <c r="C78" s="108" t="s">
        <v>80</v>
      </c>
      <c r="D78" s="108"/>
      <c r="E78" s="108"/>
      <c r="F78" s="108"/>
      <c r="G78" s="108"/>
      <c r="H78" s="108"/>
      <c r="I78" s="12"/>
      <c r="J78" s="50"/>
      <c r="K78" s="50"/>
      <c r="L78" s="64">
        <v>40000</v>
      </c>
      <c r="M78" s="12"/>
      <c r="N78" s="50"/>
      <c r="O78" s="49"/>
      <c r="P78" s="42"/>
      <c r="Q78" s="42"/>
      <c r="R78" s="42"/>
      <c r="S78" s="42"/>
      <c r="T78" s="42"/>
    </row>
    <row r="79" spans="1:20" ht="15" customHeight="1" x14ac:dyDescent="0.2">
      <c r="A79" s="42"/>
      <c r="B79" s="48"/>
      <c r="C79" s="108" t="s">
        <v>25</v>
      </c>
      <c r="D79" s="108"/>
      <c r="E79" s="108"/>
      <c r="F79" s="108"/>
      <c r="G79" s="108"/>
      <c r="H79" s="108"/>
      <c r="I79" s="12"/>
      <c r="J79" s="50"/>
      <c r="K79" s="50"/>
      <c r="L79" s="63">
        <v>-50000</v>
      </c>
      <c r="M79" s="12"/>
      <c r="N79" s="50"/>
      <c r="O79" s="49"/>
      <c r="P79" s="42"/>
      <c r="Q79" s="42"/>
      <c r="R79" s="42"/>
      <c r="S79" s="42"/>
      <c r="T79" s="42"/>
    </row>
    <row r="80" spans="1:20" ht="15" customHeight="1" x14ac:dyDescent="0.2">
      <c r="A80" s="42"/>
      <c r="B80" s="48"/>
      <c r="C80" s="109" t="s">
        <v>34</v>
      </c>
      <c r="D80" s="109"/>
      <c r="E80" s="109"/>
      <c r="F80" s="109"/>
      <c r="G80" s="109"/>
      <c r="H80" s="109"/>
      <c r="I80" s="50"/>
      <c r="J80" s="50"/>
      <c r="K80" s="50"/>
      <c r="L80" s="50"/>
      <c r="M80" s="12" t="s">
        <v>8</v>
      </c>
      <c r="N80" s="54">
        <f>SUM(L77:L79)</f>
        <v>25000</v>
      </c>
      <c r="O80" s="13"/>
      <c r="P80" s="42"/>
      <c r="Q80" s="42"/>
      <c r="R80" s="42"/>
      <c r="S80" s="42"/>
      <c r="T80" s="42"/>
    </row>
    <row r="81" spans="1:20" ht="15" customHeight="1" x14ac:dyDescent="0.2">
      <c r="A81" s="42"/>
      <c r="B81" s="48"/>
      <c r="C81" s="105" t="s">
        <v>40</v>
      </c>
      <c r="D81" s="105"/>
      <c r="E81" s="105"/>
      <c r="F81" s="105"/>
      <c r="G81" s="105"/>
      <c r="H81" s="105"/>
      <c r="I81" s="12"/>
      <c r="J81" s="50"/>
      <c r="K81" s="50"/>
      <c r="L81" s="50"/>
      <c r="M81" s="50"/>
      <c r="N81" s="65">
        <f>SUM(N71:N80)</f>
        <v>100000</v>
      </c>
      <c r="O81" s="13"/>
      <c r="P81" s="42"/>
      <c r="Q81" s="42"/>
      <c r="R81" s="42"/>
      <c r="S81" s="42"/>
      <c r="T81" s="42"/>
    </row>
    <row r="82" spans="1:20" ht="15" customHeight="1" x14ac:dyDescent="0.2">
      <c r="A82" s="42"/>
      <c r="B82" s="48"/>
      <c r="C82" s="75" t="s">
        <v>88</v>
      </c>
      <c r="D82" s="66"/>
      <c r="E82" s="50"/>
      <c r="F82" s="50"/>
      <c r="G82" s="50"/>
      <c r="H82" s="50"/>
      <c r="I82" s="50"/>
      <c r="J82" s="50"/>
      <c r="K82" s="50"/>
      <c r="L82" s="50"/>
      <c r="M82" s="50"/>
      <c r="N82" s="72">
        <v>60000</v>
      </c>
      <c r="O82" s="13"/>
      <c r="P82" s="42"/>
      <c r="Q82" s="42"/>
      <c r="R82" s="42"/>
      <c r="S82" s="42"/>
      <c r="T82" s="42"/>
    </row>
    <row r="83" spans="1:20" ht="15" customHeight="1" thickBot="1" x14ac:dyDescent="0.25">
      <c r="A83" s="42"/>
      <c r="B83" s="48"/>
      <c r="C83" s="50" t="s">
        <v>89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7">
        <v>160000</v>
      </c>
      <c r="O83" s="13"/>
      <c r="P83" s="42"/>
      <c r="Q83" s="42"/>
      <c r="R83" s="42"/>
      <c r="S83" s="42"/>
      <c r="T83" s="42"/>
    </row>
    <row r="84" spans="1:20" ht="13.5" thickTop="1" x14ac:dyDescent="0.2">
      <c r="A84" s="42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60"/>
      <c r="P84" s="42"/>
      <c r="Q84" s="42"/>
      <c r="R84" s="42"/>
      <c r="S84" s="42"/>
      <c r="T84" s="42"/>
    </row>
    <row r="85" spans="1:20" x14ac:dyDescent="0.2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</row>
    <row r="86" spans="1:20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</row>
    <row r="87" spans="1:20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</row>
  </sheetData>
  <sheetProtection password="A5B9" sheet="1" objects="1" scenarios="1"/>
  <mergeCells count="44">
    <mergeCell ref="C23:F23"/>
    <mergeCell ref="C33:N33"/>
    <mergeCell ref="C45:N45"/>
    <mergeCell ref="A1:L1"/>
    <mergeCell ref="C4:J4"/>
    <mergeCell ref="A8:O8"/>
    <mergeCell ref="A9:O9"/>
    <mergeCell ref="C2:L2"/>
    <mergeCell ref="C3:L3"/>
    <mergeCell ref="C5:D5"/>
    <mergeCell ref="A11:O11"/>
    <mergeCell ref="A10:O10"/>
    <mergeCell ref="C15:N15"/>
    <mergeCell ref="C16:N16"/>
    <mergeCell ref="C17:N17"/>
    <mergeCell ref="C20:F20"/>
    <mergeCell ref="C22:F22"/>
    <mergeCell ref="C24:F24"/>
    <mergeCell ref="C25:F25"/>
    <mergeCell ref="C26:F26"/>
    <mergeCell ref="C27:F27"/>
    <mergeCell ref="C29:F29"/>
    <mergeCell ref="C48:N48"/>
    <mergeCell ref="C34:N34"/>
    <mergeCell ref="C35:N35"/>
    <mergeCell ref="C49:D49"/>
    <mergeCell ref="C65:N65"/>
    <mergeCell ref="C58:D58"/>
    <mergeCell ref="C47:N47"/>
    <mergeCell ref="C46:N46"/>
    <mergeCell ref="C81:H81"/>
    <mergeCell ref="C50:D50"/>
    <mergeCell ref="C53:N53"/>
    <mergeCell ref="C54:D54"/>
    <mergeCell ref="C56:N56"/>
    <mergeCell ref="C71:J71"/>
    <mergeCell ref="C74:H74"/>
    <mergeCell ref="C64:N64"/>
    <mergeCell ref="C80:H80"/>
    <mergeCell ref="C66:N66"/>
    <mergeCell ref="C79:H79"/>
    <mergeCell ref="C57:D57"/>
    <mergeCell ref="C77:H77"/>
    <mergeCell ref="C78:H78"/>
  </mergeCells>
  <phoneticPr fontId="0" type="noConversion"/>
  <dataValidations count="17">
    <dataValidation allowBlank="1" showInputMessage="1" showErrorMessage="1" prompt="Use the ending retained earnings from the statement of stockholders' equity." sqref="L58"/>
    <dataValidation allowBlank="1" showErrorMessage="1" prompt="See the ending balance for capital stock determined in part 1." sqref="L57"/>
    <dataValidation allowBlank="1" showInputMessage="1" showErrorMessage="1" prompt="Enter cash outflows as negatives" sqref="L79"/>
    <dataValidation allowBlank="1" showInputMessage="1" showErrorMessage="1" prompt="Hint: Cash was received for all revenues earned." sqref="L69"/>
    <dataValidation allowBlank="1" showInputMessage="1" showErrorMessage="1" prompt="Hint: All expenses were paid with cash. Enter all cash outflows as negatives." sqref="L70"/>
    <dataValidation allowBlank="1" showErrorMessage="1" sqref="N60 N83 N81 N74 N49:N51 C5"/>
    <dataValidation allowBlank="1" showErrorMessage="1" prompt="Enter the formula or amount of the sum of the operating expenses." sqref="N28"/>
    <dataValidation allowBlank="1" showErrorMessage="1" prompt="Fees earned less total operating expenses." sqref="N29"/>
    <dataValidation allowBlank="1" showErrorMessage="1" prompt="Capital stock plus retained earnings." sqref="N59"/>
    <dataValidation allowBlank="1" showErrorMessage="1" prompt="See the ending balance for notes payable determined in part 1." sqref="N54"/>
    <dataValidation type="list" allowBlank="1" showInputMessage="1" showErrorMessage="1" prompt="Select answer from the drop-down list." sqref="C74:H74">
      <formula1>$S$68:$S$73</formula1>
    </dataValidation>
    <dataValidation type="list" allowBlank="1" showErrorMessage="1" prompt="Select answer from the drop-down list." sqref="C57:D58 C49:D50 C54:D54">
      <formula1>$S$51:$S$55</formula1>
    </dataValidation>
    <dataValidation type="list" allowBlank="1" showErrorMessage="1" prompt="Select accounts from the drop-down list." sqref="C22:F27">
      <formula1>$S$22:$S$28</formula1>
    </dataValidation>
    <dataValidation type="list" allowBlank="1" showInputMessage="1" showErrorMessage="1" prompt="Select accounts from the drop-down list." sqref="C20:F20">
      <formula1>$S$22:$S$28</formula1>
    </dataValidation>
    <dataValidation type="list" allowBlank="1" showErrorMessage="1" prompt="Select accounts from the drop-down list." sqref="C29:F29">
      <formula1>$S$29:$S$30</formula1>
    </dataValidation>
    <dataValidation type="list" allowBlank="1" showErrorMessage="1" prompt="Select answer from the drop-down list." sqref="C81:H81 C77:H79">
      <formula1>$S$68:$S$73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2-4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2016-10-29T01:37:59Z</dcterms:modified>
</cp:coreProperties>
</file>