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180" yWindow="120" windowWidth="13770" windowHeight="12240" activeTab="1"/>
  </bookViews>
  <sheets>
    <sheet name="Pr. 2-5" sheetId="5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P77" i="3" l="1"/>
  <c r="J76" i="5" l="1"/>
  <c r="Q39" i="5"/>
  <c r="N35" i="5"/>
  <c r="Q79" i="5"/>
  <c r="N39" i="5"/>
  <c r="Q38" i="5"/>
  <c r="P39" i="3"/>
  <c r="C5" i="3"/>
  <c r="Q77" i="5"/>
  <c r="Q68" i="5"/>
  <c r="O75" i="3"/>
  <c r="P68" i="3"/>
  <c r="P56" i="3"/>
  <c r="P57" i="3"/>
  <c r="P47" i="3"/>
  <c r="N38" i="5"/>
  <c r="N23" i="5"/>
  <c r="P27" i="3"/>
  <c r="M23" i="3"/>
  <c r="Q57" i="5"/>
  <c r="Q56" i="5"/>
  <c r="Q19" i="5"/>
  <c r="A11" i="3"/>
  <c r="J76" i="3"/>
  <c r="M57" i="3"/>
  <c r="Q80" i="5" l="1"/>
  <c r="O55" i="3"/>
  <c r="A11" i="5"/>
  <c r="N56" i="5"/>
  <c r="N75" i="5"/>
  <c r="AF4" i="5" s="1"/>
  <c r="A5" i="5"/>
  <c r="Q27" i="5"/>
  <c r="Q47" i="5"/>
  <c r="N55" i="5"/>
  <c r="P78" i="3"/>
  <c r="AF2" i="3" s="1"/>
  <c r="Q78" i="5"/>
  <c r="AF2" i="5" s="1"/>
  <c r="AF4" i="3" l="1"/>
  <c r="AF6" i="3"/>
  <c r="AF6" i="5"/>
  <c r="AF8" i="5" s="1"/>
  <c r="AF8" i="3" l="1"/>
  <c r="AF10" i="3" s="1"/>
  <c r="AF10" i="5"/>
  <c r="C5" i="5" s="1"/>
</calcChain>
</file>

<file path=xl/sharedStrings.xml><?xml version="1.0" encoding="utf-8"?>
<sst xmlns="http://schemas.openxmlformats.org/spreadsheetml/2006/main" count="221" uniqueCount="106">
  <si>
    <t>Name:</t>
  </si>
  <si>
    <t>Section:</t>
  </si>
  <si>
    <t>Cash</t>
  </si>
  <si>
    <t>Land</t>
  </si>
  <si>
    <t>Stockholders' Equity</t>
  </si>
  <si>
    <t>Liabilities</t>
  </si>
  <si>
    <t>Assets</t>
  </si>
  <si>
    <t>Fees earned</t>
  </si>
  <si>
    <t/>
  </si>
  <si>
    <t>Income Statement</t>
  </si>
  <si>
    <t>Rent expense</t>
  </si>
  <si>
    <t>Utilities expense</t>
  </si>
  <si>
    <t>Miscellaneous expense</t>
  </si>
  <si>
    <t>Net income</t>
  </si>
  <si>
    <t>Retained Earnings Statement</t>
  </si>
  <si>
    <t>Balance Sheet</t>
  </si>
  <si>
    <t>Total assets</t>
  </si>
  <si>
    <t>Retained earnings</t>
  </si>
  <si>
    <t>Total liabilities and stockholders' equity</t>
  </si>
  <si>
    <t>Interest expense</t>
  </si>
  <si>
    <t>Notes payable</t>
  </si>
  <si>
    <t>Statement of Cash Flows</t>
  </si>
  <si>
    <t>Cash flows from operating activities:</t>
  </si>
  <si>
    <t>Net cash flows from operating activities</t>
  </si>
  <si>
    <t>Cash flows from investing activities:</t>
  </si>
  <si>
    <t>Cash flows from financing activities:</t>
  </si>
  <si>
    <t>Net cash flows from financing activities</t>
  </si>
  <si>
    <t>Operating expenses:</t>
  </si>
  <si>
    <t>Wages expense</t>
  </si>
  <si>
    <t>Total operating expenses</t>
  </si>
  <si>
    <t>Cash received from customers</t>
  </si>
  <si>
    <t>Cash payment for purchase of land</t>
  </si>
  <si>
    <t>Net increase in cash</t>
  </si>
  <si>
    <t>Problem 2-5</t>
  </si>
  <si>
    <t>SOLUTION</t>
  </si>
  <si>
    <t>Score:</t>
  </si>
  <si>
    <t>See student sheet for student's score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</si>
  <si>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</si>
  <si>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</si>
  <si>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</si>
  <si>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</si>
  <si>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</si>
  <si>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</si>
  <si>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</si>
  <si>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</si>
  <si>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Percentage  =AD6/AD8</t>
  </si>
  <si>
    <t>Notes: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</si>
  <si>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</si>
  <si>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</si>
  <si>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</si>
  <si>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</si>
  <si>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</si>
  <si>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</si>
  <si>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</si>
  <si>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</si>
  <si>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</si>
  <si>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</si>
  <si>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</si>
  <si>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</si>
  <si>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</si>
  <si>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</si>
  <si>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</si>
  <si>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</si>
  <si>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</si>
  <si>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</si>
  <si>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t>Key Code:</t>
  </si>
  <si>
    <t>(a)</t>
  </si>
  <si>
    <t>(b)</t>
  </si>
  <si>
    <t>(c)</t>
  </si>
  <si>
    <t>(e)</t>
  </si>
  <si>
    <t>(d)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</si>
  <si>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</si>
  <si>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</si>
  <si>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</si>
  <si>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</si>
  <si>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</si>
  <si>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</si>
  <si>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</si>
  <si>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</si>
  <si>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</si>
  <si>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(o)</t>
  </si>
  <si>
    <t>(p)</t>
  </si>
  <si>
    <t>(q)</t>
  </si>
  <si>
    <t>(r)</t>
  </si>
  <si>
    <t xml:space="preserve">1. </t>
  </si>
  <si>
    <t xml:space="preserve">2. </t>
  </si>
  <si>
    <t xml:space="preserve">3. </t>
  </si>
  <si>
    <t xml:space="preserve">4. </t>
  </si>
  <si>
    <t>NETWORK REALTY, INC.</t>
  </si>
  <si>
    <t>For the Month Ended December 31, 20Y4</t>
  </si>
  <si>
    <t>December 31, 20Y4</t>
  </si>
  <si>
    <t>December 1, 20Y4, cash balance</t>
  </si>
  <si>
    <t>December 31, 20Y4, cash balance</t>
  </si>
  <si>
    <t>Income for December</t>
  </si>
  <si>
    <t>Dividends</t>
  </si>
  <si>
    <t>Balances, December 31, 20Y4</t>
  </si>
  <si>
    <t>Balances, December 1, 20Y4</t>
  </si>
  <si>
    <t>Common Stock</t>
  </si>
  <si>
    <t>Issued common stock</t>
  </si>
  <si>
    <t>Common stock</t>
  </si>
  <si>
    <t>Ret. Earnings</t>
  </si>
  <si>
    <t>Total</t>
  </si>
  <si>
    <t>Cash paid for expenses</t>
  </si>
  <si>
    <t>Cash received from issuing common stock</t>
  </si>
  <si>
    <t>Cash received from issuing notes payable</t>
  </si>
  <si>
    <t>Cash dividends paid to stockholders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</si>
</sst>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[$-409]mmmm\ d\,\ yyyy;@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u/>
      <sz val="10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u/>
      <sz val="9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3" fillId="2" borderId="0" xfId="0" applyFont="1" applyFill="1" applyBorder="1" applyProtection="1">
      <protection hidden="1"/>
    </xf>
    <xf numFmtId="0" fontId="3" fillId="2" borderId="5" xfId="0" applyFont="1" applyFill="1" applyBorder="1" applyProtection="1">
      <protection hidden="1"/>
    </xf>
    <xf numFmtId="0" fontId="3" fillId="2" borderId="5" xfId="0" applyFont="1" applyFill="1" applyBorder="1"/>
    <xf numFmtId="0" fontId="0" fillId="2" borderId="0" xfId="0" applyFill="1" applyBorder="1" applyAlignment="1">
      <alignment horizontal="left" indent="1"/>
    </xf>
    <xf numFmtId="5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9" xfId="0" applyNumberFormat="1" applyFill="1" applyBorder="1" applyProtection="1">
      <protection locked="0"/>
    </xf>
    <xf numFmtId="5" fontId="0" fillId="2" borderId="0" xfId="0" applyNumberFormat="1" applyFill="1" applyBorder="1" applyProtection="1"/>
    <xf numFmtId="42" fontId="0" fillId="2" borderId="0" xfId="0" applyNumberFormat="1" applyFill="1" applyBorder="1"/>
    <xf numFmtId="41" fontId="0" fillId="2" borderId="0" xfId="0" applyNumberFormat="1" applyFill="1" applyBorder="1"/>
    <xf numFmtId="41" fontId="0" fillId="2" borderId="7" xfId="0" applyNumberFormat="1" applyFill="1" applyBorder="1"/>
    <xf numFmtId="0" fontId="3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>
      <alignment horizontal="center"/>
    </xf>
    <xf numFmtId="42" fontId="0" fillId="2" borderId="10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quotePrefix="1"/>
    <xf numFmtId="0" fontId="0" fillId="0" borderId="11" xfId="0" applyBorder="1"/>
    <xf numFmtId="0" fontId="9" fillId="0" borderId="0" xfId="0" quotePrefix="1" applyFont="1"/>
    <xf numFmtId="0" fontId="9" fillId="0" borderId="0" xfId="0" applyFont="1"/>
    <xf numFmtId="9" fontId="0" fillId="0" borderId="11" xfId="1" applyFont="1" applyBorder="1"/>
    <xf numFmtId="0" fontId="9" fillId="0" borderId="7" xfId="0" applyFont="1" applyBorder="1"/>
    <xf numFmtId="0" fontId="9" fillId="0" borderId="0" xfId="0" applyFont="1" applyFill="1" applyBorder="1"/>
    <xf numFmtId="0" fontId="0" fillId="0" borderId="0" xfId="0" quotePrefix="1" applyFill="1"/>
    <xf numFmtId="0" fontId="9" fillId="0" borderId="0" xfId="0" quotePrefix="1" applyFont="1" applyFill="1" applyBorder="1" applyAlignment="1">
      <alignment horizontal="left"/>
    </xf>
    <xf numFmtId="9" fontId="10" fillId="0" borderId="0" xfId="1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9" fontId="11" fillId="0" borderId="0" xfId="1" quotePrefix="1" applyFont="1" applyFill="1" applyBorder="1" applyAlignment="1">
      <alignment horizontal="left"/>
    </xf>
    <xf numFmtId="9" fontId="12" fillId="0" borderId="0" xfId="1" quotePrefix="1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0" fillId="2" borderId="0" xfId="0" quotePrefix="1" applyFill="1" applyBorder="1" applyAlignment="1">
      <alignment horizontal="center"/>
    </xf>
    <xf numFmtId="42" fontId="0" fillId="3" borderId="9" xfId="0" applyNumberFormat="1" applyFill="1" applyBorder="1" applyProtection="1">
      <protection locked="0"/>
    </xf>
    <xf numFmtId="42" fontId="0" fillId="3" borderId="10" xfId="0" applyNumberFormat="1" applyFill="1" applyBorder="1" applyProtection="1">
      <protection locked="0"/>
    </xf>
    <xf numFmtId="42" fontId="0" fillId="3" borderId="0" xfId="0" applyNumberFormat="1" applyFill="1" applyBorder="1" applyProtection="1">
      <protection locked="0"/>
    </xf>
    <xf numFmtId="42" fontId="0" fillId="3" borderId="12" xfId="0" applyNumberFormat="1" applyFill="1" applyBorder="1" applyProtection="1">
      <protection locked="0"/>
    </xf>
    <xf numFmtId="0" fontId="2" fillId="0" borderId="0" xfId="0" quotePrefix="1" applyFont="1" applyAlignment="1">
      <alignment horizontal="right"/>
    </xf>
    <xf numFmtId="0" fontId="0" fillId="2" borderId="0" xfId="0" quotePrefix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3" fillId="2" borderId="0" xfId="0" applyFont="1" applyFill="1" applyBorder="1" applyAlignment="1" applyProtection="1">
      <alignment horizontal="right"/>
      <protection hidden="1"/>
    </xf>
    <xf numFmtId="43" fontId="0" fillId="3" borderId="0" xfId="0" applyNumberFormat="1" applyFill="1" applyBorder="1" applyProtection="1">
      <protection locked="0"/>
    </xf>
    <xf numFmtId="0" fontId="0" fillId="0" borderId="1" xfId="0" applyBorder="1"/>
    <xf numFmtId="0" fontId="0" fillId="0" borderId="4" xfId="0" applyBorder="1"/>
    <xf numFmtId="0" fontId="2" fillId="0" borderId="2" xfId="0" applyFont="1" applyBorder="1" applyAlignment="1" applyProtection="1">
      <alignment horizontal="left"/>
    </xf>
    <xf numFmtId="0" fontId="0" fillId="0" borderId="2" xfId="0" applyBorder="1"/>
    <xf numFmtId="0" fontId="0" fillId="0" borderId="2" xfId="0" applyBorder="1" applyProtection="1"/>
    <xf numFmtId="0" fontId="0" fillId="0" borderId="1" xfId="0" applyBorder="1" applyProtection="1"/>
    <xf numFmtId="0" fontId="0" fillId="0" borderId="0" xfId="0" applyProtection="1"/>
    <xf numFmtId="0" fontId="0" fillId="0" borderId="4" xfId="0" applyBorder="1" applyProtection="1"/>
    <xf numFmtId="0" fontId="2" fillId="0" borderId="0" xfId="0" applyFont="1" applyProtection="1"/>
    <xf numFmtId="9" fontId="5" fillId="0" borderId="0" xfId="1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0" fontId="0" fillId="2" borderId="0" xfId="0" quotePrefix="1" applyFill="1" applyBorder="1" applyAlignment="1" applyProtection="1">
      <alignment horizontal="center"/>
    </xf>
    <xf numFmtId="42" fontId="0" fillId="3" borderId="0" xfId="0" applyNumberFormat="1" applyFill="1" applyBorder="1" applyProtection="1"/>
    <xf numFmtId="0" fontId="3" fillId="2" borderId="5" xfId="0" applyFont="1" applyFill="1" applyBorder="1" applyProtection="1"/>
    <xf numFmtId="0" fontId="0" fillId="2" borderId="0" xfId="0" applyFill="1" applyBorder="1" applyAlignment="1" applyProtection="1">
      <alignment horizontal="left" indent="1"/>
    </xf>
    <xf numFmtId="42" fontId="0" fillId="2" borderId="0" xfId="0" applyNumberFormat="1" applyFill="1" applyBorder="1" applyProtection="1"/>
    <xf numFmtId="41" fontId="0" fillId="2" borderId="0" xfId="0" applyNumberFormat="1" applyFill="1" applyBorder="1" applyProtection="1"/>
    <xf numFmtId="0" fontId="0" fillId="2" borderId="0" xfId="0" quotePrefix="1" applyFill="1" applyBorder="1" applyAlignment="1" applyProtection="1">
      <alignment horizontal="right"/>
    </xf>
    <xf numFmtId="37" fontId="0" fillId="3" borderId="9" xfId="0" applyNumberFormat="1" applyFill="1" applyBorder="1" applyProtection="1"/>
    <xf numFmtId="41" fontId="0" fillId="2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42" fontId="0" fillId="3" borderId="10" xfId="0" applyNumberForma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42" fontId="0" fillId="3" borderId="9" xfId="0" applyNumberFormat="1" applyFill="1" applyBorder="1" applyProtection="1"/>
    <xf numFmtId="37" fontId="0" fillId="3" borderId="7" xfId="0" applyNumberFormat="1" applyFill="1" applyBorder="1" applyProtection="1"/>
    <xf numFmtId="37" fontId="0" fillId="3" borderId="0" xfId="0" applyNumberFormat="1" applyFill="1" applyBorder="1" applyProtection="1"/>
    <xf numFmtId="0" fontId="0" fillId="2" borderId="0" xfId="0" applyFill="1" applyBorder="1" applyAlignment="1" applyProtection="1">
      <alignment horizontal="left"/>
    </xf>
    <xf numFmtId="42" fontId="0" fillId="2" borderId="10" xfId="0" applyNumberFormat="1" applyFill="1" applyBorder="1" applyProtection="1"/>
    <xf numFmtId="5" fontId="0" fillId="3" borderId="9" xfId="0" applyNumberFormat="1" applyFill="1" applyBorder="1" applyProtection="1"/>
    <xf numFmtId="0" fontId="0" fillId="2" borderId="0" xfId="0" applyFill="1" applyBorder="1" applyAlignment="1" applyProtection="1">
      <alignment horizontal="right"/>
    </xf>
    <xf numFmtId="42" fontId="0" fillId="3" borderId="12" xfId="0" applyNumberFormat="1" applyFill="1" applyBorder="1" applyProtection="1"/>
    <xf numFmtId="0" fontId="15" fillId="2" borderId="0" xfId="0" applyFont="1" applyFill="1" applyBorder="1" applyAlignment="1" applyProtection="1">
      <alignment horizontal="center"/>
    </xf>
    <xf numFmtId="0" fontId="16" fillId="2" borderId="0" xfId="0" applyFont="1" applyFill="1" applyBorder="1" applyProtection="1"/>
    <xf numFmtId="0" fontId="16" fillId="0" borderId="0" xfId="0" applyFont="1"/>
    <xf numFmtId="0" fontId="16" fillId="2" borderId="0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left" indent="1"/>
    </xf>
    <xf numFmtId="0" fontId="16" fillId="2" borderId="0" xfId="0" quotePrefix="1" applyFont="1" applyFill="1" applyBorder="1" applyAlignment="1" applyProtection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4" borderId="13" xfId="0" applyNumberFormat="1" applyFont="1" applyFill="1" applyBorder="1" applyAlignment="1">
      <alignment horizontal="left" vertical="center"/>
    </xf>
    <xf numFmtId="0" fontId="4" fillId="5" borderId="0" xfId="0" applyFont="1" applyFill="1" applyAlignment="1">
      <alignment horizontal="left"/>
    </xf>
    <xf numFmtId="0" fontId="6" fillId="5" borderId="4" xfId="0" applyNumberFormat="1" applyFont="1" applyFill="1" applyBorder="1" applyAlignment="1">
      <alignment horizontal="left" vertical="center" wrapText="1"/>
    </xf>
    <xf numFmtId="0" fontId="6" fillId="5" borderId="0" xfId="0" applyNumberFormat="1" applyFont="1" applyFill="1" applyBorder="1" applyAlignment="1">
      <alignment horizontal="left" vertical="center" wrapText="1"/>
    </xf>
    <xf numFmtId="49" fontId="0" fillId="6" borderId="14" xfId="0" applyNumberFormat="1" applyFill="1" applyBorder="1" applyAlignment="1" applyProtection="1">
      <alignment horizontal="left"/>
      <protection locked="0"/>
    </xf>
    <xf numFmtId="49" fontId="0" fillId="6" borderId="15" xfId="0" applyNumberFormat="1" applyFill="1" applyBorder="1" applyAlignment="1" applyProtection="1">
      <alignment horizontal="left"/>
      <protection locked="0"/>
    </xf>
    <xf numFmtId="49" fontId="0" fillId="6" borderId="6" xfId="0" applyNumberFormat="1" applyFill="1" applyBorder="1" applyAlignment="1" applyProtection="1">
      <alignment horizontal="left"/>
      <protection locked="0"/>
    </xf>
    <xf numFmtId="49" fontId="0" fillId="6" borderId="7" xfId="0" applyNumberFormat="1" applyFill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/>
    <xf numFmtId="0" fontId="8" fillId="7" borderId="13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left"/>
    </xf>
    <xf numFmtId="0" fontId="16" fillId="2" borderId="0" xfId="0" applyFont="1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164" fontId="2" fillId="2" borderId="7" xfId="0" quotePrefix="1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0" fontId="8" fillId="7" borderId="13" xfId="0" applyNumberFormat="1" applyFont="1" applyFill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/>
    </xf>
    <xf numFmtId="0" fontId="2" fillId="4" borderId="13" xfId="0" applyNumberFormat="1" applyFont="1" applyFill="1" applyBorder="1" applyAlignment="1" applyProtection="1">
      <alignment horizontal="left" vertical="center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5" borderId="0" xfId="0" applyNumberFormat="1" applyFont="1" applyFill="1" applyBorder="1" applyAlignment="1" applyProtection="1">
      <alignment horizontal="left" vertical="center" wrapText="1"/>
    </xf>
    <xf numFmtId="49" fontId="0" fillId="6" borderId="14" xfId="0" applyNumberFormat="1" applyFill="1" applyBorder="1" applyAlignment="1" applyProtection="1">
      <alignment horizontal="left"/>
    </xf>
    <xf numFmtId="49" fontId="0" fillId="6" borderId="15" xfId="0" applyNumberFormat="1" applyFill="1" applyBorder="1" applyAlignment="1" applyProtection="1">
      <alignment horizontal="left"/>
    </xf>
    <xf numFmtId="49" fontId="0" fillId="6" borderId="6" xfId="0" applyNumberFormat="1" applyFill="1" applyBorder="1" applyAlignment="1" applyProtection="1">
      <alignment horizontal="left"/>
    </xf>
    <xf numFmtId="49" fontId="0" fillId="6" borderId="7" xfId="0" applyNumberFormat="1" applyFill="1" applyBorder="1" applyAlignment="1" applyProtection="1">
      <alignment horizontal="left"/>
    </xf>
    <xf numFmtId="0" fontId="0" fillId="0" borderId="7" xfId="0" applyBorder="1" applyAlignment="1" applyProtection="1">
      <alignment horizontal="center"/>
    </xf>
    <xf numFmtId="0" fontId="0" fillId="0" borderId="7" xfId="0" applyBorder="1" applyAlignment="1" applyProtection="1"/>
    <xf numFmtId="9" fontId="5" fillId="0" borderId="2" xfId="1" applyFont="1" applyBorder="1" applyAlignment="1" applyProtection="1">
      <alignment horizontal="left"/>
    </xf>
    <xf numFmtId="37" fontId="0" fillId="2" borderId="0" xfId="0" applyNumberFormat="1" applyFill="1" applyBorder="1" applyProtection="1"/>
    <xf numFmtId="41" fontId="0" fillId="3" borderId="7" xfId="0" applyNumberFormat="1" applyFill="1" applyBorder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showGridLines="0" workbookViewId="0">
      <selection activeCell="C2" sqref="C2:M2"/>
    </sheetView>
  </sheetViews>
  <sheetFormatPr defaultRowHeight="12.75" x14ac:dyDescent="0.2"/>
  <cols>
    <col min="1" max="1" width="5.140625" customWidth="1"/>
    <col min="2" max="2" width="3.140625" customWidth="1"/>
    <col min="3" max="3" width="5.4257812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8" max="8" width="3.7109375" customWidth="1"/>
    <col min="9" max="9" width="2.7109375" customWidth="1"/>
    <col min="10" max="10" width="10.7109375" customWidth="1"/>
    <col min="11" max="12" width="2.7109375" customWidth="1"/>
    <col min="13" max="13" width="10.7109375" customWidth="1"/>
    <col min="14" max="15" width="2.7109375" customWidth="1"/>
    <col min="16" max="16" width="10.7109375" customWidth="1"/>
    <col min="17" max="17" width="2.7109375" customWidth="1"/>
    <col min="31" max="31" width="7" customWidth="1"/>
    <col min="32" max="33" width="9.140625" hidden="1" customWidth="1"/>
  </cols>
  <sheetData>
    <row r="1" spans="1:32" ht="19.5" x14ac:dyDescent="0.4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AF1" s="30" t="s">
        <v>41</v>
      </c>
    </row>
    <row r="2" spans="1:32" ht="15" customHeight="1" thickBot="1" x14ac:dyDescent="0.25">
      <c r="A2" s="56" t="s">
        <v>0</v>
      </c>
      <c r="B2" s="57"/>
      <c r="C2" s="106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54"/>
      <c r="O2" s="57"/>
      <c r="P2" s="57"/>
      <c r="Q2" s="57"/>
      <c r="AF2" s="31">
        <f>COUNTIF(A14:AB2101,"~*")</f>
        <v>0</v>
      </c>
    </row>
    <row r="3" spans="1:32" ht="15" customHeight="1" thickTop="1" x14ac:dyDescent="0.2">
      <c r="A3" s="1" t="s">
        <v>1</v>
      </c>
      <c r="C3" s="108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55"/>
      <c r="AF3" s="30" t="s">
        <v>42</v>
      </c>
    </row>
    <row r="4" spans="1:32" ht="13.5" thickBot="1" x14ac:dyDescent="0.25">
      <c r="AF4" s="31">
        <f>COUNTIF(A14:IB101,"  ")</f>
        <v>20</v>
      </c>
    </row>
    <row r="5" spans="1:32" ht="13.5" thickTop="1" x14ac:dyDescent="0.2">
      <c r="A5" s="40" t="str">
        <f>IF(Sol.!$C$5="OFF","","Score:")</f>
        <v>Score:</v>
      </c>
      <c r="C5" s="42">
        <f>IF(Sol.!$C$5="OFF","",AF10)</f>
        <v>0</v>
      </c>
      <c r="AF5" s="32" t="s">
        <v>43</v>
      </c>
    </row>
    <row r="6" spans="1:32" ht="13.5" thickBot="1" x14ac:dyDescent="0.25">
      <c r="E6" s="2"/>
      <c r="G6" s="29"/>
      <c r="AF6" s="31">
        <f>COUNTIF(A14:AB101," ")</f>
        <v>0</v>
      </c>
    </row>
    <row r="7" spans="1:32" ht="13.5" thickTop="1" x14ac:dyDescent="0.2">
      <c r="A7" s="43" t="s">
        <v>65</v>
      </c>
      <c r="C7" s="110">
        <v>2</v>
      </c>
      <c r="D7" s="111"/>
      <c r="E7" s="111"/>
      <c r="G7" s="29"/>
      <c r="AF7" s="33" t="s">
        <v>44</v>
      </c>
    </row>
    <row r="8" spans="1:32" ht="15.75" thickBot="1" x14ac:dyDescent="0.25">
      <c r="A8" s="104" t="s">
        <v>38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AF8" s="31">
        <f>AF2+AF4+AF6</f>
        <v>20</v>
      </c>
    </row>
    <row r="9" spans="1:32" ht="13.5" thickTop="1" x14ac:dyDescent="0.2">
      <c r="A9" s="102" t="s">
        <v>39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AF9" s="33" t="s">
        <v>45</v>
      </c>
    </row>
    <row r="10" spans="1:32" ht="13.5" thickBot="1" x14ac:dyDescent="0.25">
      <c r="A10" s="112" t="s">
        <v>40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AF10" s="34">
        <f>AF6/AF8</f>
        <v>0</v>
      </c>
    </row>
    <row r="11" spans="1:32" ht="13.5" thickTop="1" x14ac:dyDescent="0.2">
      <c r="A11" s="113" t="str">
        <f>IF(Sol.!C5="OFF","     ","A red asterisk (*) will appear in the column to the right of an incorrect answer.")</f>
        <v>A red asterisk (*) will appear in the column to the right of an incorrect answer.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AF11" t="s">
        <v>46</v>
      </c>
    </row>
    <row r="12" spans="1:32" ht="12.95" customHeight="1" x14ac:dyDescent="0.2">
      <c r="AF12" s="30" t="s">
        <v>47</v>
      </c>
    </row>
    <row r="13" spans="1:32" ht="12.75" customHeight="1" x14ac:dyDescent="0.2">
      <c r="AF13" s="30" t="s">
        <v>48</v>
      </c>
    </row>
    <row r="14" spans="1:32" x14ac:dyDescent="0.2">
      <c r="A14" s="49" t="s">
        <v>84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/>
      <c r="AF14" s="30" t="s">
        <v>49</v>
      </c>
    </row>
    <row r="15" spans="1:32" x14ac:dyDescent="0.2">
      <c r="B15" s="6"/>
      <c r="C15" s="100" t="s">
        <v>88</v>
      </c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8"/>
      <c r="AF15" t="s">
        <v>50</v>
      </c>
    </row>
    <row r="16" spans="1:32" x14ac:dyDescent="0.2">
      <c r="B16" s="6"/>
      <c r="C16" s="100" t="s">
        <v>9</v>
      </c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8"/>
      <c r="AF16" s="35" t="s">
        <v>51</v>
      </c>
    </row>
    <row r="17" spans="1:33" x14ac:dyDescent="0.2">
      <c r="B17" s="6"/>
      <c r="C17" s="101" t="s">
        <v>89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8"/>
    </row>
    <row r="18" spans="1:33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1:33" ht="15" customHeight="1" x14ac:dyDescent="0.2">
      <c r="B19" s="6"/>
      <c r="C19" s="7" t="s">
        <v>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44" t="s">
        <v>66</v>
      </c>
      <c r="P19" s="47"/>
      <c r="Q19" s="13" t="str">
        <f>IF(Sol.!$C$5="OFF","",IF(P19="","  ",IF(P19&lt;&gt;Sol.!P19,"*"," ")))</f>
        <v xml:space="preserve">  </v>
      </c>
      <c r="AF19" s="36" t="s">
        <v>52</v>
      </c>
    </row>
    <row r="20" spans="1:33" ht="15" customHeight="1" x14ac:dyDescent="0.2">
      <c r="B20" s="6"/>
      <c r="C20" s="7" t="s">
        <v>27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14"/>
      <c r="AF20" s="36" t="s">
        <v>53</v>
      </c>
    </row>
    <row r="21" spans="1:33" ht="15" customHeight="1" x14ac:dyDescent="0.2">
      <c r="B21" s="6"/>
      <c r="C21" s="15" t="s">
        <v>28</v>
      </c>
      <c r="D21" s="7"/>
      <c r="E21" s="7"/>
      <c r="F21" s="7"/>
      <c r="G21" s="7"/>
      <c r="H21" s="7"/>
      <c r="I21" s="7"/>
      <c r="J21" s="7"/>
      <c r="K21" s="7"/>
      <c r="L21" s="7"/>
      <c r="M21" s="23">
        <v>33120</v>
      </c>
      <c r="N21" s="23"/>
      <c r="O21" s="12"/>
      <c r="P21" s="7"/>
      <c r="Q21" s="8"/>
      <c r="AF21" s="36" t="s">
        <v>54</v>
      </c>
    </row>
    <row r="22" spans="1:33" ht="15" customHeight="1" x14ac:dyDescent="0.2">
      <c r="B22" s="6"/>
      <c r="C22" s="15" t="s">
        <v>10</v>
      </c>
      <c r="D22" s="7"/>
      <c r="E22" s="7"/>
      <c r="F22" s="7"/>
      <c r="G22" s="7"/>
      <c r="H22" s="7"/>
      <c r="I22" s="7"/>
      <c r="J22" s="7"/>
      <c r="K22" s="7"/>
      <c r="L22" s="7"/>
      <c r="M22" s="24">
        <v>18000</v>
      </c>
      <c r="N22" s="24"/>
      <c r="O22" s="12"/>
      <c r="P22" s="7"/>
      <c r="Q22" s="8"/>
      <c r="AF22" s="36" t="s">
        <v>55</v>
      </c>
    </row>
    <row r="23" spans="1:33" ht="15" customHeight="1" x14ac:dyDescent="0.2">
      <c r="B23" s="6"/>
      <c r="C23" s="15" t="s">
        <v>11</v>
      </c>
      <c r="D23" s="7"/>
      <c r="E23" s="7"/>
      <c r="F23" s="7"/>
      <c r="G23" s="7"/>
      <c r="H23" s="7"/>
      <c r="I23" s="7"/>
      <c r="J23" s="7"/>
      <c r="K23" s="27"/>
      <c r="L23" s="44" t="s">
        <v>67</v>
      </c>
      <c r="M23" s="21"/>
      <c r="N23" s="12" t="str">
        <f>IF(Sol.!$C$5="OFF","",IF(M23="","  ",IF(M23&lt;&gt;Sol.!M23,"*"," ")))</f>
        <v xml:space="preserve">  </v>
      </c>
      <c r="O23" s="12"/>
      <c r="P23" s="7"/>
      <c r="Q23" s="8"/>
      <c r="AF23" s="36" t="s">
        <v>56</v>
      </c>
    </row>
    <row r="24" spans="1:33" ht="15" customHeight="1" x14ac:dyDescent="0.2">
      <c r="B24" s="6"/>
      <c r="C24" s="15" t="s">
        <v>19</v>
      </c>
      <c r="D24" s="7"/>
      <c r="E24" s="7"/>
      <c r="F24" s="7"/>
      <c r="G24" s="7"/>
      <c r="H24" s="7"/>
      <c r="I24" s="7"/>
      <c r="J24" s="7"/>
      <c r="K24" s="7"/>
      <c r="L24" s="7"/>
      <c r="M24" s="24">
        <v>1800</v>
      </c>
      <c r="N24" s="24"/>
      <c r="O24" s="12"/>
      <c r="P24" s="7"/>
      <c r="Q24" s="8"/>
      <c r="AF24" s="36" t="s">
        <v>57</v>
      </c>
    </row>
    <row r="25" spans="1:33" ht="15" customHeight="1" x14ac:dyDescent="0.2">
      <c r="B25" s="6"/>
      <c r="C25" s="15" t="s">
        <v>12</v>
      </c>
      <c r="D25" s="7"/>
      <c r="E25" s="7"/>
      <c r="F25" s="7"/>
      <c r="G25" s="7"/>
      <c r="H25" s="7"/>
      <c r="I25" s="7"/>
      <c r="J25" s="7"/>
      <c r="K25" s="7"/>
      <c r="L25" s="7"/>
      <c r="M25" s="25">
        <v>3960</v>
      </c>
      <c r="N25" s="24"/>
      <c r="O25" s="12"/>
      <c r="P25" s="7"/>
      <c r="Q25" s="8"/>
      <c r="AF25" s="36" t="s">
        <v>58</v>
      </c>
    </row>
    <row r="26" spans="1:33" ht="15" customHeight="1" x14ac:dyDescent="0.2">
      <c r="B26" s="6"/>
      <c r="C26" s="18" t="s">
        <v>29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25">
        <v>67500</v>
      </c>
      <c r="Q26" s="13"/>
      <c r="AF26" s="37" t="s">
        <v>59</v>
      </c>
    </row>
    <row r="27" spans="1:33" ht="15" customHeight="1" thickBot="1" x14ac:dyDescent="0.25">
      <c r="B27" s="6"/>
      <c r="C27" s="7" t="s">
        <v>13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4" t="s">
        <v>68</v>
      </c>
      <c r="P27" s="46"/>
      <c r="Q27" s="13" t="str">
        <f>IF(Sol.!$C$5="OFF","",IF(P27="","  ",IF(P27&lt;&gt;Sol.!P27,"*"," ")))</f>
        <v xml:space="preserve">  </v>
      </c>
    </row>
    <row r="28" spans="1:33" ht="15" customHeight="1" thickTop="1" x14ac:dyDescent="0.2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1"/>
      <c r="AF28" s="36" t="s">
        <v>60</v>
      </c>
    </row>
    <row r="29" spans="1:33" x14ac:dyDescent="0.2">
      <c r="AF29" s="38" t="s">
        <v>61</v>
      </c>
      <c r="AG29" s="39"/>
    </row>
    <row r="30" spans="1:33" x14ac:dyDescent="0.2">
      <c r="A30" s="49" t="s">
        <v>85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/>
    </row>
    <row r="31" spans="1:33" x14ac:dyDescent="0.2">
      <c r="B31" s="6"/>
      <c r="C31" s="100" t="s">
        <v>88</v>
      </c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8"/>
      <c r="AF31" s="36" t="s">
        <v>62</v>
      </c>
    </row>
    <row r="32" spans="1:33" x14ac:dyDescent="0.2">
      <c r="B32" s="6"/>
      <c r="C32" s="100" t="s">
        <v>14</v>
      </c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8"/>
      <c r="AF32" s="40" t="s">
        <v>63</v>
      </c>
      <c r="AG32" s="42" t="s">
        <v>64</v>
      </c>
    </row>
    <row r="33" spans="1:17" x14ac:dyDescent="0.2">
      <c r="B33" s="6"/>
      <c r="C33" s="101" t="s">
        <v>89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8"/>
    </row>
    <row r="34" spans="1:17" x14ac:dyDescent="0.2">
      <c r="B34" s="6"/>
      <c r="C34" s="7"/>
      <c r="D34" s="7"/>
      <c r="E34" s="7"/>
      <c r="F34" s="7"/>
      <c r="G34" s="7"/>
      <c r="H34" s="7"/>
      <c r="I34" s="7"/>
      <c r="J34" s="94" t="s">
        <v>97</v>
      </c>
      <c r="K34" s="7"/>
      <c r="L34" s="7"/>
      <c r="M34" s="94" t="s">
        <v>100</v>
      </c>
      <c r="N34" s="7"/>
      <c r="O34" s="7"/>
      <c r="P34" s="94" t="s">
        <v>101</v>
      </c>
      <c r="Q34" s="8"/>
    </row>
    <row r="35" spans="1:17" ht="15" customHeight="1" x14ac:dyDescent="0.2">
      <c r="B35" s="6"/>
      <c r="C35" s="71" t="s">
        <v>96</v>
      </c>
      <c r="D35" s="7"/>
      <c r="E35" s="7"/>
      <c r="F35" s="7"/>
      <c r="G35" s="7"/>
      <c r="H35" s="7"/>
      <c r="I35" s="7"/>
      <c r="J35" s="76">
        <v>0</v>
      </c>
      <c r="K35" s="7"/>
      <c r="L35" s="72" t="s">
        <v>70</v>
      </c>
      <c r="M35" s="45"/>
      <c r="N35" s="12" t="str">
        <f>IF(Sol.!$C$5="OFF","",IF(M35="","  ",IF(ABS(M35)&lt;&gt;Sol.!M35,"*"," ")))</f>
        <v xml:space="preserve">  </v>
      </c>
      <c r="O35" s="72"/>
      <c r="P35" s="76">
        <v>0</v>
      </c>
      <c r="Q35" s="13"/>
    </row>
    <row r="36" spans="1:17" ht="15" customHeight="1" x14ac:dyDescent="0.2">
      <c r="B36" s="6"/>
      <c r="C36" s="95" t="s">
        <v>98</v>
      </c>
      <c r="D36" s="7"/>
      <c r="E36" s="7"/>
      <c r="F36" s="7"/>
      <c r="G36" s="7"/>
      <c r="H36" s="7"/>
      <c r="I36" s="7"/>
      <c r="J36" s="77">
        <v>75000</v>
      </c>
      <c r="K36" s="7"/>
      <c r="L36" s="71"/>
      <c r="M36" s="77">
        <v>0</v>
      </c>
      <c r="N36" s="23"/>
      <c r="O36" s="12"/>
      <c r="P36" s="22">
        <v>75000</v>
      </c>
      <c r="Q36" s="13"/>
    </row>
    <row r="37" spans="1:17" ht="15" customHeight="1" x14ac:dyDescent="0.2">
      <c r="B37" s="6"/>
      <c r="C37" s="71" t="s">
        <v>93</v>
      </c>
      <c r="D37" s="7"/>
      <c r="E37" s="7"/>
      <c r="F37" s="7"/>
      <c r="G37" s="7"/>
      <c r="H37" s="7"/>
      <c r="I37" s="7"/>
      <c r="J37" s="77">
        <v>0</v>
      </c>
      <c r="K37" s="7"/>
      <c r="L37" s="71"/>
      <c r="M37" s="77">
        <v>57500</v>
      </c>
      <c r="N37" s="23"/>
      <c r="O37" s="12"/>
      <c r="P37" s="134">
        <v>57500</v>
      </c>
      <c r="Q37" s="13"/>
    </row>
    <row r="38" spans="1:17" ht="15" customHeight="1" x14ac:dyDescent="0.2">
      <c r="B38" s="6"/>
      <c r="C38" s="71" t="s">
        <v>94</v>
      </c>
      <c r="D38" s="7"/>
      <c r="E38" s="7"/>
      <c r="F38" s="7"/>
      <c r="G38" s="7"/>
      <c r="H38" s="7"/>
      <c r="I38" s="7"/>
      <c r="J38" s="80">
        <v>0</v>
      </c>
      <c r="K38" s="27"/>
      <c r="L38" s="72" t="s">
        <v>69</v>
      </c>
      <c r="M38" s="17"/>
      <c r="N38" s="12" t="str">
        <f>IF(Sol.!$C$5="OFF","",IF(M38="","  ",IF(M38&lt;&gt;Sol.!M38,"*"," ")))</f>
        <v xml:space="preserve">  </v>
      </c>
      <c r="O38" s="72" t="s">
        <v>69</v>
      </c>
      <c r="P38" s="17"/>
      <c r="Q38" s="13" t="str">
        <f>IF(Sol.!$C$5="OFF","",IF(P38="","  ",IF(P38&lt;&gt;Sol.!P38,"*"," ")))</f>
        <v xml:space="preserve">  </v>
      </c>
    </row>
    <row r="39" spans="1:17" ht="15" customHeight="1" thickBot="1" x14ac:dyDescent="0.25">
      <c r="B39" s="6"/>
      <c r="C39" s="71" t="s">
        <v>95</v>
      </c>
      <c r="D39" s="7"/>
      <c r="E39" s="7"/>
      <c r="F39" s="7"/>
      <c r="G39" s="7"/>
      <c r="H39" s="7"/>
      <c r="I39" s="7"/>
      <c r="J39" s="90">
        <v>75000</v>
      </c>
      <c r="K39" s="7"/>
      <c r="L39" s="72" t="s">
        <v>71</v>
      </c>
      <c r="M39" s="46"/>
      <c r="N39" s="12" t="str">
        <f>IF(Sol.!$C$5="OFF","",IF(M39="","  ",IF(M39&lt;&gt;Sol.!M39,"*"," ")))</f>
        <v xml:space="preserve">  </v>
      </c>
      <c r="O39" s="72" t="s">
        <v>72</v>
      </c>
      <c r="P39" s="46"/>
      <c r="Q39" s="13" t="str">
        <f>IF(Sol.!$C$5="OFF","",IF(P39="","  ",IF(P39&lt;&gt;Sol.!P39,"*"," ")))</f>
        <v xml:space="preserve">  </v>
      </c>
    </row>
    <row r="40" spans="1:17" ht="18.75" customHeight="1" thickTop="1" x14ac:dyDescent="0.2"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1"/>
    </row>
    <row r="42" spans="1:17" x14ac:dyDescent="0.2">
      <c r="A42" s="49" t="s">
        <v>86</v>
      </c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5"/>
    </row>
    <row r="43" spans="1:17" x14ac:dyDescent="0.2">
      <c r="B43" s="6"/>
      <c r="C43" s="100" t="s">
        <v>88</v>
      </c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8"/>
    </row>
    <row r="44" spans="1:17" x14ac:dyDescent="0.2">
      <c r="B44" s="6"/>
      <c r="C44" s="100" t="s">
        <v>15</v>
      </c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8"/>
    </row>
    <row r="45" spans="1:17" x14ac:dyDescent="0.2">
      <c r="B45" s="6"/>
      <c r="C45" s="116" t="s">
        <v>90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8"/>
    </row>
    <row r="46" spans="1:17" ht="15" customHeight="1" x14ac:dyDescent="0.2">
      <c r="B46" s="6"/>
      <c r="C46" s="100" t="s">
        <v>6</v>
      </c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8"/>
    </row>
    <row r="47" spans="1:17" ht="15" customHeight="1" x14ac:dyDescent="0.2">
      <c r="B47" s="6"/>
      <c r="C47" s="7" t="s">
        <v>2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44" t="s">
        <v>73</v>
      </c>
      <c r="P47" s="45"/>
      <c r="Q47" s="13" t="str">
        <f>IF(Sol.!$C$5="OFF","",IF(P47="","  ",IF(P47&lt;&gt;Sol.!P47,"*"," ")))</f>
        <v xml:space="preserve">  </v>
      </c>
    </row>
    <row r="48" spans="1:17" ht="15" customHeight="1" x14ac:dyDescent="0.2">
      <c r="B48" s="6"/>
      <c r="C48" s="20" t="s">
        <v>3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25">
        <v>175000</v>
      </c>
      <c r="Q48" s="13"/>
    </row>
    <row r="49" spans="1:17" ht="15" customHeight="1" thickBot="1" x14ac:dyDescent="0.25">
      <c r="B49" s="6"/>
      <c r="C49" s="20" t="s">
        <v>16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28">
        <v>225500</v>
      </c>
      <c r="Q49" s="13"/>
    </row>
    <row r="50" spans="1:17" ht="13.5" thickTop="1" x14ac:dyDescent="0.2">
      <c r="B50" s="6"/>
      <c r="C50" s="20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</row>
    <row r="51" spans="1:17" x14ac:dyDescent="0.2">
      <c r="B51" s="6"/>
      <c r="C51" s="100" t="s">
        <v>5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8"/>
    </row>
    <row r="52" spans="1:17" x14ac:dyDescent="0.2">
      <c r="B52" s="6"/>
      <c r="C52" s="20" t="s">
        <v>20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23">
        <v>105000</v>
      </c>
      <c r="Q52" s="13"/>
    </row>
    <row r="53" spans="1:17" x14ac:dyDescent="0.2">
      <c r="B53" s="6"/>
      <c r="C53" s="15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</row>
    <row r="54" spans="1:17" x14ac:dyDescent="0.2">
      <c r="B54" s="6"/>
      <c r="C54" s="100" t="s">
        <v>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8"/>
    </row>
    <row r="55" spans="1:17" ht="15" customHeight="1" x14ac:dyDescent="0.2">
      <c r="B55" s="6"/>
      <c r="C55" s="97" t="s">
        <v>99</v>
      </c>
      <c r="D55" s="7"/>
      <c r="E55" s="7"/>
      <c r="F55" s="7"/>
      <c r="G55" s="7"/>
      <c r="H55" s="7"/>
      <c r="I55" s="7"/>
      <c r="J55" s="7"/>
      <c r="K55" s="27"/>
      <c r="L55" s="44" t="s">
        <v>74</v>
      </c>
      <c r="M55" s="16"/>
      <c r="N55" s="12" t="str">
        <f>IF(Sol.!$C$5="OFF","",IF(M55="","  ",IF(M55&lt;&gt;Sol.!M55,"*"," ")))</f>
        <v xml:space="preserve">  </v>
      </c>
      <c r="O55" s="12"/>
      <c r="P55" s="7"/>
      <c r="Q55" s="8"/>
    </row>
    <row r="56" spans="1:17" ht="15" customHeight="1" x14ac:dyDescent="0.2">
      <c r="B56" s="6"/>
      <c r="C56" s="20" t="s">
        <v>17</v>
      </c>
      <c r="D56" s="7"/>
      <c r="E56" s="7"/>
      <c r="F56" s="7"/>
      <c r="G56" s="7"/>
      <c r="H56" s="7"/>
      <c r="I56" s="7"/>
      <c r="J56" s="7"/>
      <c r="K56" s="27"/>
      <c r="L56" s="44" t="s">
        <v>75</v>
      </c>
      <c r="M56" s="17"/>
      <c r="N56" s="12" t="str">
        <f>IF(Sol.!$C$5="OFF","",IF(M56="","  ",IF(M56&lt;&gt;Sol.!M56,"*"," ")))</f>
        <v xml:space="preserve">  </v>
      </c>
      <c r="O56" s="44" t="s">
        <v>76</v>
      </c>
      <c r="P56" s="19"/>
      <c r="Q56" s="13" t="str">
        <f>IF(Sol.!$C$5="OFF","",IF(P56="","  ",IF(P56&lt;&gt;Sol.!P56,"*"," ")))</f>
        <v xml:space="preserve">  </v>
      </c>
    </row>
    <row r="57" spans="1:17" ht="15" customHeight="1" thickBot="1" x14ac:dyDescent="0.25">
      <c r="B57" s="6"/>
      <c r="C57" s="7" t="s">
        <v>18</v>
      </c>
      <c r="D57" s="7"/>
      <c r="E57" s="7"/>
      <c r="F57" s="7"/>
      <c r="G57" s="7"/>
      <c r="H57" s="7"/>
      <c r="I57" s="7"/>
      <c r="J57" s="7"/>
      <c r="K57" s="7"/>
      <c r="L57" s="7"/>
      <c r="M57" s="26"/>
      <c r="N57" s="26"/>
      <c r="O57" s="44" t="s">
        <v>77</v>
      </c>
      <c r="P57" s="46"/>
      <c r="Q57" s="13" t="str">
        <f>IF(Sol.!$C$5="OFF","",IF(P57="","  ",IF(P57&lt;&gt;Sol.!P57,"*"," ")))</f>
        <v xml:space="preserve">  </v>
      </c>
    </row>
    <row r="58" spans="1:17" ht="9.9499999999999993" customHeight="1" thickTop="1" x14ac:dyDescent="0.2">
      <c r="B58" s="9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1"/>
    </row>
    <row r="60" spans="1:17" x14ac:dyDescent="0.2">
      <c r="A60" s="49" t="s">
        <v>87</v>
      </c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5"/>
    </row>
    <row r="61" spans="1:17" x14ac:dyDescent="0.2">
      <c r="B61" s="6"/>
      <c r="C61" s="100" t="s">
        <v>88</v>
      </c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8"/>
    </row>
    <row r="62" spans="1:17" x14ac:dyDescent="0.2">
      <c r="B62" s="6"/>
      <c r="C62" s="100" t="s">
        <v>21</v>
      </c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8"/>
    </row>
    <row r="63" spans="1:17" x14ac:dyDescent="0.2">
      <c r="B63" s="6"/>
      <c r="C63" s="101" t="s">
        <v>89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8"/>
    </row>
    <row r="64" spans="1:17" x14ac:dyDescent="0.2">
      <c r="B64" s="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8"/>
    </row>
    <row r="65" spans="2:17" ht="15" customHeight="1" x14ac:dyDescent="0.2">
      <c r="B65" s="6"/>
      <c r="C65" s="89" t="s">
        <v>22</v>
      </c>
      <c r="D65" s="89"/>
      <c r="E65" s="71"/>
      <c r="F65" s="71"/>
      <c r="G65" s="71"/>
      <c r="H65" s="71"/>
      <c r="I65" s="71"/>
      <c r="J65" s="71"/>
      <c r="K65" s="7"/>
      <c r="L65" s="7"/>
      <c r="M65" s="7"/>
      <c r="N65" s="7"/>
      <c r="O65" s="7"/>
      <c r="P65" s="7"/>
      <c r="Q65" s="13" t="s">
        <v>8</v>
      </c>
    </row>
    <row r="66" spans="2:17" ht="15" customHeight="1" x14ac:dyDescent="0.2">
      <c r="B66" s="6"/>
      <c r="C66" s="115" t="s">
        <v>30</v>
      </c>
      <c r="D66" s="115"/>
      <c r="E66" s="115"/>
      <c r="F66" s="115"/>
      <c r="G66" s="115"/>
      <c r="H66" s="115"/>
      <c r="I66" s="115"/>
      <c r="J66" s="115"/>
      <c r="K66" s="15"/>
      <c r="L66" s="7"/>
      <c r="M66" s="23">
        <v>125000</v>
      </c>
      <c r="N66" s="23"/>
      <c r="O66" s="12"/>
      <c r="P66" s="7"/>
      <c r="Q66" s="13"/>
    </row>
    <row r="67" spans="2:17" ht="15" customHeight="1" x14ac:dyDescent="0.2">
      <c r="B67" s="6"/>
      <c r="C67" s="114" t="s">
        <v>102</v>
      </c>
      <c r="D67" s="115"/>
      <c r="E67" s="115"/>
      <c r="F67" s="115"/>
      <c r="G67" s="115"/>
      <c r="H67" s="115"/>
      <c r="I67" s="115"/>
      <c r="J67" s="115"/>
      <c r="K67" s="15"/>
      <c r="L67" s="7"/>
      <c r="M67" s="25">
        <v>-67500</v>
      </c>
      <c r="N67" s="24"/>
      <c r="O67" s="12"/>
      <c r="P67" s="7"/>
      <c r="Q67" s="13"/>
    </row>
    <row r="68" spans="2:17" ht="15" customHeight="1" x14ac:dyDescent="0.2">
      <c r="B68" s="6"/>
      <c r="C68" s="115" t="s">
        <v>23</v>
      </c>
      <c r="D68" s="115"/>
      <c r="E68" s="115"/>
      <c r="F68" s="115"/>
      <c r="G68" s="115"/>
      <c r="H68" s="115"/>
      <c r="I68" s="115"/>
      <c r="J68" s="115"/>
      <c r="K68" s="20"/>
      <c r="L68" s="7"/>
      <c r="M68" s="7"/>
      <c r="N68" s="7"/>
      <c r="O68" s="50" t="s">
        <v>78</v>
      </c>
      <c r="P68" s="45"/>
      <c r="Q68" s="13" t="str">
        <f>IF(Sol.!$C$5="OFF","",IF(P68="","  ",IF(P68&lt;&gt;Sol.!P68,"*"," ")))</f>
        <v xml:space="preserve">  </v>
      </c>
    </row>
    <row r="69" spans="2:17" ht="9.9499999999999993" customHeight="1" x14ac:dyDescent="0.2">
      <c r="B69" s="6"/>
      <c r="C69" s="75"/>
      <c r="D69" s="75"/>
      <c r="E69" s="71"/>
      <c r="F69" s="71"/>
      <c r="G69" s="71"/>
      <c r="H69" s="71"/>
      <c r="I69" s="71"/>
      <c r="J69" s="71"/>
      <c r="K69" s="7"/>
      <c r="L69" s="7"/>
      <c r="M69" s="7"/>
      <c r="N69" s="7"/>
      <c r="O69" s="51"/>
      <c r="P69" s="7"/>
      <c r="Q69" s="13"/>
    </row>
    <row r="70" spans="2:17" ht="15" customHeight="1" x14ac:dyDescent="0.2">
      <c r="B70" s="6"/>
      <c r="C70" s="89" t="s">
        <v>24</v>
      </c>
      <c r="D70" s="89"/>
      <c r="E70" s="71"/>
      <c r="F70" s="71"/>
      <c r="G70" s="71"/>
      <c r="H70" s="71"/>
      <c r="I70" s="71"/>
      <c r="J70" s="71"/>
      <c r="K70" s="7"/>
      <c r="L70" s="7"/>
      <c r="M70" s="7"/>
      <c r="N70" s="7"/>
      <c r="O70" s="51"/>
      <c r="P70" s="7"/>
      <c r="Q70" s="13"/>
    </row>
    <row r="71" spans="2:17" ht="15" customHeight="1" x14ac:dyDescent="0.2">
      <c r="B71" s="6"/>
      <c r="C71" s="115" t="s">
        <v>31</v>
      </c>
      <c r="D71" s="115"/>
      <c r="E71" s="115"/>
      <c r="F71" s="115"/>
      <c r="G71" s="115"/>
      <c r="H71" s="115"/>
      <c r="I71" s="71"/>
      <c r="J71" s="71"/>
      <c r="K71" s="7"/>
      <c r="L71" s="7"/>
      <c r="M71" s="7"/>
      <c r="N71" s="7"/>
      <c r="O71" s="52" t="s">
        <v>8</v>
      </c>
      <c r="P71" s="24">
        <v>-175000</v>
      </c>
      <c r="Q71" s="13"/>
    </row>
    <row r="72" spans="2:17" ht="9.9499999999999993" customHeight="1" x14ac:dyDescent="0.2">
      <c r="B72" s="6"/>
      <c r="C72" s="75"/>
      <c r="D72" s="75"/>
      <c r="E72" s="71"/>
      <c r="F72" s="71"/>
      <c r="G72" s="71"/>
      <c r="H72" s="71"/>
      <c r="I72" s="71"/>
      <c r="J72" s="71"/>
      <c r="K72" s="7"/>
      <c r="L72" s="7"/>
      <c r="M72" s="7"/>
      <c r="N72" s="7"/>
      <c r="O72" s="51"/>
      <c r="P72" s="7"/>
      <c r="Q72" s="13"/>
    </row>
    <row r="73" spans="2:17" ht="15" customHeight="1" x14ac:dyDescent="0.2">
      <c r="B73" s="6"/>
      <c r="C73" s="89" t="s">
        <v>25</v>
      </c>
      <c r="D73" s="71"/>
      <c r="E73" s="71"/>
      <c r="F73" s="71"/>
      <c r="G73" s="71"/>
      <c r="H73" s="71"/>
      <c r="I73" s="71"/>
      <c r="J73" s="71"/>
      <c r="K73" s="71"/>
      <c r="L73" s="7"/>
      <c r="M73" s="7"/>
      <c r="N73" s="7"/>
      <c r="O73" s="51"/>
      <c r="P73" s="7"/>
      <c r="Q73" s="14"/>
    </row>
    <row r="74" spans="2:17" ht="15" customHeight="1" x14ac:dyDescent="0.2">
      <c r="B74" s="6"/>
      <c r="C74" s="98" t="s">
        <v>103</v>
      </c>
      <c r="D74" s="75"/>
      <c r="E74" s="71"/>
      <c r="F74" s="71"/>
      <c r="G74" s="71"/>
      <c r="H74" s="71"/>
      <c r="I74" s="71"/>
      <c r="J74" s="71"/>
      <c r="K74" s="71"/>
      <c r="L74" s="12"/>
      <c r="M74" s="76">
        <v>75000</v>
      </c>
      <c r="N74" s="7"/>
      <c r="O74" s="52"/>
      <c r="P74" s="7"/>
      <c r="Q74" s="8"/>
    </row>
    <row r="75" spans="2:17" ht="15" customHeight="1" x14ac:dyDescent="0.2">
      <c r="B75" s="6"/>
      <c r="C75" s="98" t="s">
        <v>104</v>
      </c>
      <c r="D75" s="75"/>
      <c r="E75" s="71"/>
      <c r="F75" s="71"/>
      <c r="G75" s="71"/>
      <c r="H75" s="71"/>
      <c r="I75" s="71"/>
      <c r="J75" s="71"/>
      <c r="K75" s="71"/>
      <c r="L75" s="72" t="s">
        <v>79</v>
      </c>
      <c r="M75" s="21"/>
      <c r="N75" s="12" t="str">
        <f>IF(Sol.!$C$5="OFF","",IF(M75="","  ",IF(M75&lt;&gt;Sol.!M75,"*"," ")))</f>
        <v xml:space="preserve">  </v>
      </c>
      <c r="O75" s="52"/>
      <c r="P75" s="7"/>
      <c r="Q75" s="8"/>
    </row>
    <row r="76" spans="2:17" ht="15" customHeight="1" x14ac:dyDescent="0.2">
      <c r="B76" s="6"/>
      <c r="C76" s="98" t="s">
        <v>105</v>
      </c>
      <c r="D76" s="75"/>
      <c r="E76" s="71"/>
      <c r="F76" s="71"/>
      <c r="G76" s="71"/>
      <c r="H76" s="71"/>
      <c r="I76" s="71"/>
      <c r="J76" s="26" t="str">
        <f>IF(Sol.!$C$5="OFF","",IF(J75="","  ",IF(J75&lt;&gt;Sol.!J75,"*"," ")))</f>
        <v xml:space="preserve">  </v>
      </c>
      <c r="K76" s="26"/>
      <c r="L76" s="71"/>
      <c r="M76" s="80">
        <v>-12000</v>
      </c>
      <c r="N76" s="24"/>
      <c r="O76" s="52"/>
      <c r="P76" s="7"/>
      <c r="Q76" s="8"/>
    </row>
    <row r="77" spans="2:17" ht="15" customHeight="1" x14ac:dyDescent="0.2">
      <c r="B77" s="6"/>
      <c r="C77" s="115" t="s">
        <v>26</v>
      </c>
      <c r="D77" s="115"/>
      <c r="E77" s="115"/>
      <c r="F77" s="115"/>
      <c r="G77" s="115"/>
      <c r="H77" s="115"/>
      <c r="I77" s="71"/>
      <c r="J77" s="71"/>
      <c r="K77" s="71"/>
      <c r="L77" s="71"/>
      <c r="M77" s="71"/>
      <c r="N77" s="7"/>
      <c r="O77" s="72" t="s">
        <v>80</v>
      </c>
      <c r="P77" s="17"/>
      <c r="Q77" s="13" t="str">
        <f>IF(Sol.!$C$5="OFF","",IF(P77="","  ",IF(P77&lt;&gt;Sol.!P77,"*"," ")))</f>
        <v xml:space="preserve">  </v>
      </c>
    </row>
    <row r="78" spans="2:17" ht="15" customHeight="1" x14ac:dyDescent="0.2">
      <c r="B78" s="6"/>
      <c r="C78" s="89" t="s">
        <v>32</v>
      </c>
      <c r="D78" s="81"/>
      <c r="E78" s="71"/>
      <c r="F78" s="71"/>
      <c r="G78" s="71"/>
      <c r="H78" s="71"/>
      <c r="I78" s="71"/>
      <c r="J78" s="71"/>
      <c r="K78" s="7"/>
      <c r="L78" s="7"/>
      <c r="M78" s="7"/>
      <c r="N78" s="7"/>
      <c r="O78" s="99" t="s">
        <v>81</v>
      </c>
      <c r="P78" s="48"/>
      <c r="Q78" s="13" t="str">
        <f>IF(Sol.!$C$5="OFF","",IF(P78="","  ",IF(P78&lt;&gt;Sol.!P78,"*"," ")))</f>
        <v xml:space="preserve">  </v>
      </c>
    </row>
    <row r="79" spans="2:17" ht="15" customHeight="1" x14ac:dyDescent="0.2">
      <c r="B79" s="6"/>
      <c r="C79" s="89" t="s">
        <v>91</v>
      </c>
      <c r="D79" s="81"/>
      <c r="E79" s="71"/>
      <c r="F79" s="71"/>
      <c r="G79" s="71"/>
      <c r="H79" s="71"/>
      <c r="I79" s="71"/>
      <c r="J79" s="71"/>
      <c r="K79" s="7"/>
      <c r="L79" s="7"/>
      <c r="M79" s="7"/>
      <c r="N79" s="7"/>
      <c r="O79" s="78" t="s">
        <v>82</v>
      </c>
      <c r="P79" s="53"/>
      <c r="Q79" s="13" t="str">
        <f>IF(Sol.!$C$5="OFF","",IF(P79="","  ",IF(ABS(P79)&lt;&gt;Sol.!P79,"*"," ")))</f>
        <v xml:space="preserve">  </v>
      </c>
    </row>
    <row r="80" spans="2:17" ht="15" customHeight="1" thickBot="1" x14ac:dyDescent="0.25">
      <c r="B80" s="6"/>
      <c r="C80" s="71" t="s">
        <v>92</v>
      </c>
      <c r="D80" s="71"/>
      <c r="E80" s="71"/>
      <c r="F80" s="71"/>
      <c r="G80" s="71"/>
      <c r="H80" s="71"/>
      <c r="I80" s="71"/>
      <c r="J80" s="71"/>
      <c r="K80" s="7"/>
      <c r="L80" s="7"/>
      <c r="M80" s="7"/>
      <c r="N80" s="7"/>
      <c r="O80" s="72" t="s">
        <v>83</v>
      </c>
      <c r="P80" s="46"/>
      <c r="Q80" s="13" t="str">
        <f>IF(Sol.!$C$5="OFF","",IF(P80="","  ",IF(P80&lt;&gt;Sol.!P80,"*"," ")))</f>
        <v xml:space="preserve">  </v>
      </c>
    </row>
    <row r="81" spans="2:17" ht="13.5" thickTop="1" x14ac:dyDescent="0.2">
      <c r="B81" s="9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1"/>
    </row>
  </sheetData>
  <sheetProtection password="EF22" sheet="1" objects="1" scenarios="1"/>
  <mergeCells count="28">
    <mergeCell ref="C77:H77"/>
    <mergeCell ref="C44:P44"/>
    <mergeCell ref="C46:P46"/>
    <mergeCell ref="C51:P51"/>
    <mergeCell ref="C54:P54"/>
    <mergeCell ref="C71:H71"/>
    <mergeCell ref="C61:P61"/>
    <mergeCell ref="C62:P62"/>
    <mergeCell ref="C67:J67"/>
    <mergeCell ref="C68:J68"/>
    <mergeCell ref="C63:P63"/>
    <mergeCell ref="C66:J66"/>
    <mergeCell ref="C45:P45"/>
    <mergeCell ref="A1:Q1"/>
    <mergeCell ref="A8:Q8"/>
    <mergeCell ref="C2:M2"/>
    <mergeCell ref="C3:M3"/>
    <mergeCell ref="C7:E7"/>
    <mergeCell ref="C31:P31"/>
    <mergeCell ref="C32:P32"/>
    <mergeCell ref="C33:P33"/>
    <mergeCell ref="C43:P43"/>
    <mergeCell ref="A9:Q9"/>
    <mergeCell ref="A10:Q10"/>
    <mergeCell ref="A11:Q11"/>
    <mergeCell ref="C15:P15"/>
    <mergeCell ref="C16:P16"/>
    <mergeCell ref="C17:P17"/>
  </mergeCells>
  <phoneticPr fontId="0" type="noConversion"/>
  <dataValidations count="8">
    <dataValidation allowBlank="1" showErrorMessage="1" sqref="P80 P57 M55:M56 P78"/>
    <dataValidation allowBlank="1" showErrorMessage="1" prompt="Work backwards to determine the balance for cash after the amount of total assets is determined." sqref="P47"/>
    <dataValidation allowBlank="1" showErrorMessage="1" prompt="Fees earned less total operating expenses." sqref="P27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Hint: This is the first month of operations." sqref="M35"/>
    <dataValidation allowBlank="1" showInputMessage="1" showErrorMessage="1" prompt="Hint: See the balance sheet." sqref="M75"/>
    <dataValidation allowBlank="1" showInputMessage="1" showErrorMessage="1" prompt="Hint: This is the first month of operations" sqref="P79"/>
    <dataValidation allowBlank="1" showInputMessage="1" showErrorMessage="1" prompt="Enter as a negative value" sqref="M38 P38"/>
  </dataValidations>
  <pageMargins left="0.75" right="0.75" top="1" bottom="1" header="0.5" footer="0.5"/>
  <pageSetup orientation="landscape" r:id="rId1"/>
  <headerFooter alignWithMargins="0"/>
  <ignoredErrors>
    <ignoredError sqref="A84:A102 A38:A41 A43:A59 A61 A31:A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4"/>
  <sheetViews>
    <sheetView showGridLines="0" tabSelected="1" workbookViewId="0">
      <selection activeCell="C2" sqref="C2:M2"/>
    </sheetView>
  </sheetViews>
  <sheetFormatPr defaultRowHeight="12.75" x14ac:dyDescent="0.2"/>
  <cols>
    <col min="1" max="1" width="5.140625" customWidth="1"/>
    <col min="2" max="2" width="3.140625" customWidth="1"/>
    <col min="3" max="3" width="5.4257812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8" max="8" width="3.7109375" customWidth="1"/>
    <col min="9" max="9" width="2.7109375" customWidth="1"/>
    <col min="10" max="10" width="10.7109375" customWidth="1"/>
    <col min="11" max="12" width="2.7109375" customWidth="1"/>
    <col min="13" max="13" width="10.7109375" customWidth="1"/>
    <col min="14" max="15" width="2.7109375" customWidth="1"/>
    <col min="16" max="16" width="10.7109375" customWidth="1"/>
    <col min="17" max="17" width="2.7109375" customWidth="1"/>
    <col min="31" max="31" width="6.5703125" customWidth="1"/>
    <col min="32" max="33" width="9.140625" hidden="1" customWidth="1"/>
  </cols>
  <sheetData>
    <row r="1" spans="1:32" ht="19.5" x14ac:dyDescent="0.4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AF1" s="30" t="s">
        <v>41</v>
      </c>
    </row>
    <row r="2" spans="1:32" ht="15" customHeight="1" thickBot="1" x14ac:dyDescent="0.25">
      <c r="A2" s="56" t="s">
        <v>0</v>
      </c>
      <c r="B2" s="58"/>
      <c r="C2" s="127" t="s">
        <v>34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59"/>
      <c r="O2" s="58"/>
      <c r="P2" s="58"/>
      <c r="Q2" s="60"/>
      <c r="R2" s="60"/>
      <c r="AF2" s="31">
        <f>COUNTIF(A14:AB2101,"~*")</f>
        <v>0</v>
      </c>
    </row>
    <row r="3" spans="1:32" ht="15" customHeight="1" thickTop="1" x14ac:dyDescent="0.2">
      <c r="A3" s="1" t="s">
        <v>1</v>
      </c>
      <c r="B3" s="60"/>
      <c r="C3" s="129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61"/>
      <c r="O3" s="60"/>
      <c r="P3" s="60"/>
      <c r="Q3" s="60"/>
      <c r="R3" s="60"/>
      <c r="AF3" s="30" t="s">
        <v>42</v>
      </c>
    </row>
    <row r="4" spans="1:32" ht="13.5" thickBot="1" x14ac:dyDescent="0.25">
      <c r="A4" s="62" t="s">
        <v>35</v>
      </c>
      <c r="B4" s="60"/>
      <c r="C4" s="133" t="s">
        <v>36</v>
      </c>
      <c r="D4" s="133"/>
      <c r="E4" s="133"/>
      <c r="F4" s="133"/>
      <c r="G4" s="133"/>
      <c r="H4" s="133"/>
      <c r="I4" s="133"/>
      <c r="J4" s="133"/>
      <c r="K4" s="63"/>
      <c r="L4" s="60"/>
      <c r="M4" s="60"/>
      <c r="N4" s="60"/>
      <c r="O4" s="60"/>
      <c r="P4" s="60"/>
      <c r="Q4" s="60"/>
      <c r="R4" s="60"/>
      <c r="AF4" s="31">
        <f>COUNTIF(A14:IB101,"  ")</f>
        <v>1</v>
      </c>
    </row>
    <row r="5" spans="1:32" ht="13.5" thickTop="1" x14ac:dyDescent="0.2">
      <c r="A5" s="62" t="s">
        <v>37</v>
      </c>
      <c r="B5" s="60"/>
      <c r="C5" s="131" t="str">
        <f>IF('Pr. 2-5'!C7=100200,"OFF","ON")</f>
        <v>ON</v>
      </c>
      <c r="D5" s="132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AF5" s="32" t="s">
        <v>43</v>
      </c>
    </row>
    <row r="6" spans="1:32" ht="13.5" thickBot="1" x14ac:dyDescent="0.25">
      <c r="A6" s="60"/>
      <c r="B6" s="60"/>
      <c r="C6" s="60"/>
      <c r="D6" s="60"/>
      <c r="E6" s="62"/>
      <c r="F6" s="60"/>
      <c r="G6" s="64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AF6" s="31">
        <f>COUNTIF(A14:AB101," ")</f>
        <v>3</v>
      </c>
    </row>
    <row r="7" spans="1:32" ht="13.5" thickTop="1" x14ac:dyDescent="0.2">
      <c r="A7" s="60"/>
      <c r="B7" s="60"/>
      <c r="C7" s="60"/>
      <c r="D7" s="60"/>
      <c r="E7" s="62"/>
      <c r="F7" s="60"/>
      <c r="G7" s="64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AF7" s="33" t="s">
        <v>44</v>
      </c>
    </row>
    <row r="8" spans="1:32" ht="15" customHeight="1" thickBot="1" x14ac:dyDescent="0.25">
      <c r="A8" s="125" t="s">
        <v>38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60"/>
      <c r="AF8" s="31">
        <f>AF2+AF4+AF6</f>
        <v>4</v>
      </c>
    </row>
    <row r="9" spans="1:32" ht="13.5" thickTop="1" x14ac:dyDescent="0.2">
      <c r="A9" s="124" t="s">
        <v>39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60"/>
      <c r="AF9" s="33" t="s">
        <v>45</v>
      </c>
    </row>
    <row r="10" spans="1:32" ht="13.5" thickBot="1" x14ac:dyDescent="0.25">
      <c r="A10" s="122" t="s">
        <v>40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60"/>
      <c r="AF10" s="34">
        <f>AF6/AF8</f>
        <v>0.75</v>
      </c>
    </row>
    <row r="11" spans="1:32" ht="13.5" thickTop="1" x14ac:dyDescent="0.2">
      <c r="A11" s="123" t="str">
        <f>IF(Sol.!C5="OFF","     ","A red asterisk (*) will appear in the column to the right of an incorrect answer.")</f>
        <v>A red asterisk (*) will appear in the column to the right of an incorrect answer.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0"/>
      <c r="AF11" t="s">
        <v>46</v>
      </c>
    </row>
    <row r="12" spans="1:32" x14ac:dyDescent="0.2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AF12" s="30" t="s">
        <v>47</v>
      </c>
    </row>
    <row r="13" spans="1:32" x14ac:dyDescent="0.2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AF13" s="30" t="s">
        <v>48</v>
      </c>
    </row>
    <row r="14" spans="1:32" x14ac:dyDescent="0.2">
      <c r="A14" s="65" t="s">
        <v>84</v>
      </c>
      <c r="B14" s="66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8"/>
      <c r="R14" s="60"/>
      <c r="AF14" s="30" t="s">
        <v>49</v>
      </c>
    </row>
    <row r="15" spans="1:32" x14ac:dyDescent="0.2">
      <c r="A15" s="60"/>
      <c r="B15" s="69"/>
      <c r="C15" s="119" t="s">
        <v>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70"/>
      <c r="R15" s="60"/>
      <c r="AF15" t="s">
        <v>50</v>
      </c>
    </row>
    <row r="16" spans="1:32" x14ac:dyDescent="0.2">
      <c r="A16" s="60"/>
      <c r="B16" s="69"/>
      <c r="C16" s="119" t="s">
        <v>9</v>
      </c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70"/>
      <c r="R16" s="60"/>
      <c r="AF16" s="35" t="s">
        <v>51</v>
      </c>
    </row>
    <row r="17" spans="1:33" x14ac:dyDescent="0.2">
      <c r="A17" s="60"/>
      <c r="B17" s="69"/>
      <c r="C17" s="118" t="s">
        <v>89</v>
      </c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70"/>
      <c r="R17" s="60"/>
    </row>
    <row r="18" spans="1:33" x14ac:dyDescent="0.2">
      <c r="A18" s="60"/>
      <c r="B18" s="69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0"/>
      <c r="R18" s="60"/>
    </row>
    <row r="19" spans="1:33" ht="15" customHeight="1" x14ac:dyDescent="0.2">
      <c r="A19" s="60"/>
      <c r="B19" s="69"/>
      <c r="C19" s="71" t="s">
        <v>7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2" t="s">
        <v>66</v>
      </c>
      <c r="P19" s="73">
        <v>125000</v>
      </c>
      <c r="Q19" s="13"/>
      <c r="R19" s="60"/>
      <c r="AF19" s="36" t="s">
        <v>52</v>
      </c>
    </row>
    <row r="20" spans="1:33" ht="15" customHeight="1" x14ac:dyDescent="0.2">
      <c r="A20" s="60"/>
      <c r="B20" s="69"/>
      <c r="C20" s="71" t="s">
        <v>27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4"/>
      <c r="R20" s="60"/>
      <c r="AF20" s="36" t="s">
        <v>53</v>
      </c>
    </row>
    <row r="21" spans="1:33" ht="15" customHeight="1" x14ac:dyDescent="0.2">
      <c r="A21" s="60"/>
      <c r="B21" s="69"/>
      <c r="C21" s="75" t="s">
        <v>28</v>
      </c>
      <c r="D21" s="71"/>
      <c r="E21" s="71"/>
      <c r="F21" s="71"/>
      <c r="G21" s="71"/>
      <c r="H21" s="71"/>
      <c r="I21" s="71"/>
      <c r="J21" s="71"/>
      <c r="K21" s="71"/>
      <c r="L21" s="71"/>
      <c r="M21" s="76">
        <v>33120</v>
      </c>
      <c r="N21" s="76"/>
      <c r="O21" s="12"/>
      <c r="P21" s="71"/>
      <c r="Q21" s="70"/>
      <c r="R21" s="60"/>
      <c r="AF21" s="36" t="s">
        <v>54</v>
      </c>
    </row>
    <row r="22" spans="1:33" ht="15" customHeight="1" x14ac:dyDescent="0.2">
      <c r="A22" s="60"/>
      <c r="B22" s="69"/>
      <c r="C22" s="75" t="s">
        <v>10</v>
      </c>
      <c r="D22" s="71"/>
      <c r="E22" s="71"/>
      <c r="F22" s="71"/>
      <c r="G22" s="71"/>
      <c r="H22" s="71"/>
      <c r="I22" s="71"/>
      <c r="J22" s="71"/>
      <c r="K22" s="71"/>
      <c r="L22" s="71"/>
      <c r="M22" s="77">
        <v>18000</v>
      </c>
      <c r="N22" s="77"/>
      <c r="O22" s="12"/>
      <c r="P22" s="71"/>
      <c r="Q22" s="70"/>
      <c r="R22" s="60"/>
      <c r="AF22" s="36" t="s">
        <v>55</v>
      </c>
    </row>
    <row r="23" spans="1:33" ht="15" customHeight="1" x14ac:dyDescent="0.2">
      <c r="A23" s="60"/>
      <c r="B23" s="69"/>
      <c r="C23" s="75" t="s">
        <v>11</v>
      </c>
      <c r="D23" s="71"/>
      <c r="E23" s="71"/>
      <c r="F23" s="71"/>
      <c r="G23" s="71"/>
      <c r="H23" s="71"/>
      <c r="I23" s="71"/>
      <c r="J23" s="71"/>
      <c r="K23" s="71"/>
      <c r="L23" s="78" t="s">
        <v>67</v>
      </c>
      <c r="M23" s="79">
        <f>P26-M21-M22-M24-M25</f>
        <v>10620</v>
      </c>
      <c r="N23" s="12"/>
      <c r="O23" s="12"/>
      <c r="P23" s="71"/>
      <c r="Q23" s="70"/>
      <c r="R23" s="60"/>
      <c r="AF23" s="36" t="s">
        <v>56</v>
      </c>
    </row>
    <row r="24" spans="1:33" ht="15" customHeight="1" x14ac:dyDescent="0.2">
      <c r="A24" s="60"/>
      <c r="B24" s="69"/>
      <c r="C24" s="75" t="s">
        <v>19</v>
      </c>
      <c r="D24" s="71"/>
      <c r="E24" s="71"/>
      <c r="F24" s="71"/>
      <c r="G24" s="71"/>
      <c r="H24" s="71"/>
      <c r="I24" s="71"/>
      <c r="J24" s="71"/>
      <c r="K24" s="71"/>
      <c r="L24" s="71"/>
      <c r="M24" s="77">
        <v>1800</v>
      </c>
      <c r="N24" s="77"/>
      <c r="O24" s="12"/>
      <c r="P24" s="71"/>
      <c r="Q24" s="70"/>
      <c r="R24" s="60"/>
      <c r="AF24" s="36" t="s">
        <v>57</v>
      </c>
    </row>
    <row r="25" spans="1:33" ht="15" customHeight="1" x14ac:dyDescent="0.2">
      <c r="A25" s="60"/>
      <c r="B25" s="69"/>
      <c r="C25" s="75" t="s">
        <v>12</v>
      </c>
      <c r="D25" s="71"/>
      <c r="E25" s="71"/>
      <c r="F25" s="71"/>
      <c r="G25" s="71"/>
      <c r="H25" s="71"/>
      <c r="I25" s="71"/>
      <c r="J25" s="71"/>
      <c r="K25" s="71"/>
      <c r="L25" s="71"/>
      <c r="M25" s="80">
        <v>3960</v>
      </c>
      <c r="N25" s="77"/>
      <c r="O25" s="12"/>
      <c r="P25" s="71"/>
      <c r="Q25" s="70"/>
      <c r="R25" s="60"/>
      <c r="AF25" s="36" t="s">
        <v>58</v>
      </c>
    </row>
    <row r="26" spans="1:33" ht="15" customHeight="1" x14ac:dyDescent="0.2">
      <c r="A26" s="60"/>
      <c r="B26" s="69"/>
      <c r="C26" s="81" t="s">
        <v>29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80">
        <v>67500</v>
      </c>
      <c r="Q26" s="13"/>
      <c r="R26" s="60"/>
      <c r="AF26" s="37" t="s">
        <v>59</v>
      </c>
    </row>
    <row r="27" spans="1:33" ht="15" customHeight="1" thickBot="1" x14ac:dyDescent="0.25">
      <c r="A27" s="60"/>
      <c r="B27" s="69"/>
      <c r="C27" s="71" t="s">
        <v>13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2" t="s">
        <v>68</v>
      </c>
      <c r="P27" s="82">
        <f>P19-P26</f>
        <v>57500</v>
      </c>
      <c r="Q27" s="13"/>
      <c r="R27" s="60"/>
    </row>
    <row r="28" spans="1:33" ht="13.5" thickTop="1" x14ac:dyDescent="0.2">
      <c r="A28" s="60"/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5"/>
      <c r="R28" s="60"/>
      <c r="AF28" s="36" t="s">
        <v>60</v>
      </c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AF29" s="38" t="s">
        <v>61</v>
      </c>
      <c r="AG29" s="39"/>
    </row>
    <row r="30" spans="1:33" x14ac:dyDescent="0.2">
      <c r="A30" s="65" t="s">
        <v>85</v>
      </c>
      <c r="B30" s="66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8"/>
      <c r="R30" s="60"/>
    </row>
    <row r="31" spans="1:33" x14ac:dyDescent="0.2">
      <c r="A31" s="60"/>
      <c r="B31" s="69"/>
      <c r="C31" s="119" t="s">
        <v>88</v>
      </c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70"/>
      <c r="R31" s="60"/>
      <c r="AF31" s="36" t="s">
        <v>62</v>
      </c>
    </row>
    <row r="32" spans="1:33" x14ac:dyDescent="0.2">
      <c r="A32" s="60"/>
      <c r="B32" s="69"/>
      <c r="C32" s="119" t="s">
        <v>14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70"/>
      <c r="R32" s="60"/>
      <c r="AF32" s="40" t="s">
        <v>63</v>
      </c>
      <c r="AG32" s="41" t="s">
        <v>64</v>
      </c>
    </row>
    <row r="33" spans="1:19" x14ac:dyDescent="0.2">
      <c r="A33" s="60"/>
      <c r="B33" s="69"/>
      <c r="C33" s="118" t="s">
        <v>89</v>
      </c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70"/>
      <c r="R33" s="60"/>
    </row>
    <row r="34" spans="1:19" x14ac:dyDescent="0.2">
      <c r="A34" s="60"/>
      <c r="B34" s="69"/>
      <c r="C34" s="71"/>
      <c r="D34" s="71"/>
      <c r="E34" s="71"/>
      <c r="F34" s="71"/>
      <c r="G34" s="71"/>
      <c r="H34" s="71"/>
      <c r="I34" s="71"/>
      <c r="J34" s="94" t="s">
        <v>97</v>
      </c>
      <c r="K34" s="7"/>
      <c r="L34" s="7"/>
      <c r="M34" s="94" t="s">
        <v>100</v>
      </c>
      <c r="N34" s="7"/>
      <c r="O34" s="7"/>
      <c r="P34" s="94" t="s">
        <v>101</v>
      </c>
      <c r="Q34" s="70"/>
      <c r="R34" s="60"/>
    </row>
    <row r="35" spans="1:19" ht="15" customHeight="1" x14ac:dyDescent="0.2">
      <c r="A35" s="60"/>
      <c r="B35" s="69"/>
      <c r="C35" s="71" t="s">
        <v>96</v>
      </c>
      <c r="D35" s="71"/>
      <c r="E35" s="71"/>
      <c r="F35" s="71"/>
      <c r="G35" s="71"/>
      <c r="H35" s="71"/>
      <c r="I35" s="71"/>
      <c r="J35" s="76">
        <v>0</v>
      </c>
      <c r="K35" s="71"/>
      <c r="L35" s="72" t="s">
        <v>70</v>
      </c>
      <c r="M35" s="86">
        <v>0</v>
      </c>
      <c r="N35" s="71"/>
      <c r="O35" s="72"/>
      <c r="P35" s="76">
        <v>0</v>
      </c>
      <c r="Q35" s="13"/>
      <c r="R35" s="60"/>
    </row>
    <row r="36" spans="1:19" ht="15" customHeight="1" x14ac:dyDescent="0.2">
      <c r="A36" s="60"/>
      <c r="B36" s="69"/>
      <c r="C36" s="95" t="s">
        <v>98</v>
      </c>
      <c r="D36" s="71"/>
      <c r="E36" s="71"/>
      <c r="F36" s="71"/>
      <c r="G36" s="71"/>
      <c r="H36" s="71"/>
      <c r="I36" s="71"/>
      <c r="J36" s="77">
        <v>75000</v>
      </c>
      <c r="K36" s="71"/>
      <c r="L36" s="71"/>
      <c r="M36" s="77">
        <v>0</v>
      </c>
      <c r="N36" s="76"/>
      <c r="O36" s="12"/>
      <c r="P36" s="22">
        <v>75000</v>
      </c>
      <c r="Q36" s="13"/>
      <c r="R36" s="60"/>
    </row>
    <row r="37" spans="1:19" ht="15" customHeight="1" x14ac:dyDescent="0.2">
      <c r="A37" s="60"/>
      <c r="B37" s="69"/>
      <c r="C37" s="71" t="s">
        <v>93</v>
      </c>
      <c r="D37" s="71"/>
      <c r="E37" s="71"/>
      <c r="F37" s="71"/>
      <c r="G37" s="71"/>
      <c r="H37" s="71"/>
      <c r="I37" s="71"/>
      <c r="J37" s="77">
        <v>0</v>
      </c>
      <c r="K37" s="71"/>
      <c r="L37" s="71"/>
      <c r="M37" s="77">
        <v>57500</v>
      </c>
      <c r="N37" s="76"/>
      <c r="O37" s="12"/>
      <c r="P37" s="22">
        <v>57500</v>
      </c>
      <c r="Q37" s="13"/>
      <c r="R37" s="60"/>
    </row>
    <row r="38" spans="1:19" ht="15" customHeight="1" x14ac:dyDescent="0.2">
      <c r="A38" s="60"/>
      <c r="B38" s="69"/>
      <c r="C38" s="71" t="s">
        <v>94</v>
      </c>
      <c r="D38" s="71"/>
      <c r="E38" s="71"/>
      <c r="F38" s="71"/>
      <c r="G38" s="71"/>
      <c r="H38" s="71"/>
      <c r="I38" s="71"/>
      <c r="J38" s="80">
        <v>0</v>
      </c>
      <c r="K38" s="71"/>
      <c r="L38" s="72" t="s">
        <v>69</v>
      </c>
      <c r="M38" s="87">
        <v>-12000</v>
      </c>
      <c r="N38" s="76"/>
      <c r="O38" s="72" t="s">
        <v>69</v>
      </c>
      <c r="P38" s="88">
        <v>-12000</v>
      </c>
      <c r="Q38" s="13"/>
      <c r="R38" s="60"/>
    </row>
    <row r="39" spans="1:19" ht="15" customHeight="1" thickBot="1" x14ac:dyDescent="0.25">
      <c r="A39" s="60"/>
      <c r="B39" s="69"/>
      <c r="C39" s="71" t="s">
        <v>95</v>
      </c>
      <c r="D39" s="71"/>
      <c r="E39" s="71"/>
      <c r="F39" s="71"/>
      <c r="G39" s="71"/>
      <c r="H39" s="71"/>
      <c r="I39" s="71"/>
      <c r="J39" s="90">
        <v>75000</v>
      </c>
      <c r="K39" s="71"/>
      <c r="L39" s="72" t="s">
        <v>71</v>
      </c>
      <c r="M39" s="82">
        <v>45500</v>
      </c>
      <c r="N39" s="26"/>
      <c r="O39" s="72" t="s">
        <v>72</v>
      </c>
      <c r="P39" s="82">
        <f>SUM(P35:P38)</f>
        <v>120500</v>
      </c>
      <c r="Q39" s="13"/>
      <c r="R39" s="60"/>
    </row>
    <row r="40" spans="1:19" ht="13.5" thickTop="1" x14ac:dyDescent="0.2">
      <c r="A40" s="60"/>
      <c r="B40" s="83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5"/>
      <c r="R40" s="60"/>
    </row>
    <row r="41" spans="1:19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96"/>
    </row>
    <row r="42" spans="1:19" x14ac:dyDescent="0.2">
      <c r="A42" s="65" t="s">
        <v>86</v>
      </c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8"/>
      <c r="R42" s="60"/>
    </row>
    <row r="43" spans="1:19" x14ac:dyDescent="0.2">
      <c r="A43" s="60"/>
      <c r="B43" s="69"/>
      <c r="C43" s="119" t="s">
        <v>88</v>
      </c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70"/>
      <c r="R43" s="60"/>
    </row>
    <row r="44" spans="1:19" x14ac:dyDescent="0.2">
      <c r="A44" s="60"/>
      <c r="B44" s="69"/>
      <c r="C44" s="119" t="s">
        <v>15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70"/>
      <c r="R44" s="60"/>
    </row>
    <row r="45" spans="1:19" x14ac:dyDescent="0.2">
      <c r="A45" s="60"/>
      <c r="B45" s="69"/>
      <c r="C45" s="120" t="s">
        <v>90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70"/>
      <c r="R45" s="60"/>
    </row>
    <row r="46" spans="1:19" ht="15" customHeight="1" x14ac:dyDescent="0.2">
      <c r="A46" s="60"/>
      <c r="B46" s="69"/>
      <c r="C46" s="119" t="s">
        <v>6</v>
      </c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70"/>
      <c r="R46" s="60"/>
    </row>
    <row r="47" spans="1:19" ht="15" customHeight="1" x14ac:dyDescent="0.2">
      <c r="A47" s="60"/>
      <c r="B47" s="69"/>
      <c r="C47" s="71" t="s">
        <v>2</v>
      </c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2" t="s">
        <v>73</v>
      </c>
      <c r="P47" s="86">
        <f>P49-P48</f>
        <v>50500</v>
      </c>
      <c r="Q47" s="13"/>
      <c r="R47" s="60"/>
    </row>
    <row r="48" spans="1:19" ht="15" customHeight="1" x14ac:dyDescent="0.2">
      <c r="A48" s="60"/>
      <c r="B48" s="69"/>
      <c r="C48" s="89" t="s">
        <v>3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80">
        <v>175000</v>
      </c>
      <c r="Q48" s="13"/>
      <c r="R48" s="60"/>
    </row>
    <row r="49" spans="1:18" ht="15" customHeight="1" thickBot="1" x14ac:dyDescent="0.25">
      <c r="A49" s="60"/>
      <c r="B49" s="69"/>
      <c r="C49" s="89" t="s">
        <v>16</v>
      </c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90">
        <v>225500</v>
      </c>
      <c r="Q49" s="13"/>
      <c r="R49" s="60"/>
    </row>
    <row r="50" spans="1:18" ht="13.5" thickTop="1" x14ac:dyDescent="0.2">
      <c r="A50" s="60"/>
      <c r="B50" s="69"/>
      <c r="C50" s="89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0"/>
      <c r="R50" s="60"/>
    </row>
    <row r="51" spans="1:18" x14ac:dyDescent="0.2">
      <c r="A51" s="60"/>
      <c r="B51" s="69"/>
      <c r="C51" s="119" t="s">
        <v>5</v>
      </c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70"/>
      <c r="R51" s="60"/>
    </row>
    <row r="52" spans="1:18" x14ac:dyDescent="0.2">
      <c r="A52" s="60"/>
      <c r="B52" s="69"/>
      <c r="C52" s="89" t="s">
        <v>20</v>
      </c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6">
        <v>105000</v>
      </c>
      <c r="Q52" s="13"/>
      <c r="R52" s="60"/>
    </row>
    <row r="53" spans="1:18" x14ac:dyDescent="0.2">
      <c r="A53" s="60"/>
      <c r="B53" s="69"/>
      <c r="C53" s="75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0"/>
      <c r="R53" s="60"/>
    </row>
    <row r="54" spans="1:18" x14ac:dyDescent="0.2">
      <c r="A54" s="60"/>
      <c r="B54" s="69"/>
      <c r="C54" s="119" t="s">
        <v>4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70"/>
      <c r="R54" s="60"/>
    </row>
    <row r="55" spans="1:18" ht="15" customHeight="1" x14ac:dyDescent="0.2">
      <c r="A55" s="60"/>
      <c r="B55" s="69"/>
      <c r="C55" s="97" t="s">
        <v>99</v>
      </c>
      <c r="D55" s="71"/>
      <c r="E55" s="71"/>
      <c r="F55" s="71"/>
      <c r="G55" s="71"/>
      <c r="H55" s="71"/>
      <c r="I55" s="71"/>
      <c r="J55" s="71"/>
      <c r="K55" s="71"/>
      <c r="L55" s="72" t="s">
        <v>74</v>
      </c>
      <c r="M55" s="91">
        <v>75000</v>
      </c>
      <c r="N55" s="71"/>
      <c r="O55" s="12" t="str">
        <f>IF(Sol.!$C$5="OFF","",IF(M55="","  ",IF(M55&lt;&gt;Sol.!M55,"*"," ")))</f>
        <v xml:space="preserve"> </v>
      </c>
      <c r="P55" s="71"/>
      <c r="Q55" s="70"/>
      <c r="R55" s="60"/>
    </row>
    <row r="56" spans="1:18" ht="15" customHeight="1" x14ac:dyDescent="0.2">
      <c r="A56" s="60"/>
      <c r="B56" s="69"/>
      <c r="C56" s="89" t="s">
        <v>17</v>
      </c>
      <c r="D56" s="71"/>
      <c r="E56" s="71"/>
      <c r="F56" s="71"/>
      <c r="G56" s="71"/>
      <c r="H56" s="71"/>
      <c r="I56" s="71"/>
      <c r="J56" s="71"/>
      <c r="K56" s="71"/>
      <c r="L56" s="72" t="s">
        <v>75</v>
      </c>
      <c r="M56" s="87">
        <v>45500</v>
      </c>
      <c r="N56" s="71"/>
      <c r="O56" s="78" t="s">
        <v>76</v>
      </c>
      <c r="P56" s="88">
        <f>M55+M56</f>
        <v>120500</v>
      </c>
      <c r="Q56" s="13"/>
      <c r="R56" s="60"/>
    </row>
    <row r="57" spans="1:18" ht="15" customHeight="1" thickBot="1" x14ac:dyDescent="0.25">
      <c r="A57" s="60"/>
      <c r="B57" s="69"/>
      <c r="C57" s="71" t="s">
        <v>18</v>
      </c>
      <c r="D57" s="71"/>
      <c r="E57" s="71"/>
      <c r="F57" s="71"/>
      <c r="G57" s="71"/>
      <c r="H57" s="71"/>
      <c r="I57" s="71"/>
      <c r="J57" s="71"/>
      <c r="K57" s="71"/>
      <c r="L57" s="71"/>
      <c r="M57" s="26" t="str">
        <f>IF(Sol.!$C$5="OFF","",IF(M56="","  ",IF(M56&lt;&gt;Sol.!M56,"*"," ")))</f>
        <v xml:space="preserve"> </v>
      </c>
      <c r="N57" s="26"/>
      <c r="O57" s="78" t="s">
        <v>77</v>
      </c>
      <c r="P57" s="82">
        <f>P52+P56</f>
        <v>225500</v>
      </c>
      <c r="Q57" s="13"/>
      <c r="R57" s="60"/>
    </row>
    <row r="58" spans="1:18" ht="13.5" thickTop="1" x14ac:dyDescent="0.2">
      <c r="A58" s="60"/>
      <c r="B58" s="83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5"/>
      <c r="R58" s="60"/>
    </row>
    <row r="59" spans="1:18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65" t="s">
        <v>87</v>
      </c>
      <c r="B60" s="66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8"/>
      <c r="R60" s="60"/>
    </row>
    <row r="61" spans="1:18" x14ac:dyDescent="0.2">
      <c r="A61" s="60"/>
      <c r="B61" s="69"/>
      <c r="C61" s="119" t="s">
        <v>88</v>
      </c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70"/>
      <c r="R61" s="60"/>
    </row>
    <row r="62" spans="1:18" x14ac:dyDescent="0.2">
      <c r="A62" s="60"/>
      <c r="B62" s="69"/>
      <c r="C62" s="119" t="s">
        <v>21</v>
      </c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70"/>
      <c r="R62" s="60"/>
    </row>
    <row r="63" spans="1:18" x14ac:dyDescent="0.2">
      <c r="A63" s="60"/>
      <c r="B63" s="69"/>
      <c r="C63" s="118" t="s">
        <v>89</v>
      </c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70"/>
      <c r="R63" s="60"/>
    </row>
    <row r="64" spans="1:18" x14ac:dyDescent="0.2">
      <c r="A64" s="60"/>
      <c r="B64" s="69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0"/>
      <c r="R64" s="60"/>
    </row>
    <row r="65" spans="1:18" ht="15" customHeight="1" x14ac:dyDescent="0.2">
      <c r="A65" s="60"/>
      <c r="B65" s="69"/>
      <c r="C65" s="89" t="s">
        <v>22</v>
      </c>
      <c r="D65" s="89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13" t="s">
        <v>8</v>
      </c>
      <c r="R65" s="60"/>
    </row>
    <row r="66" spans="1:18" ht="15" customHeight="1" x14ac:dyDescent="0.2">
      <c r="A66" s="60"/>
      <c r="B66" s="69"/>
      <c r="C66" s="115" t="s">
        <v>30</v>
      </c>
      <c r="D66" s="115"/>
      <c r="E66" s="115"/>
      <c r="F66" s="115"/>
      <c r="G66" s="115"/>
      <c r="H66" s="115"/>
      <c r="I66" s="115"/>
      <c r="J66" s="115"/>
      <c r="K66" s="75"/>
      <c r="L66" s="71"/>
      <c r="M66" s="76">
        <v>125000</v>
      </c>
      <c r="N66" s="76"/>
      <c r="O66" s="12"/>
      <c r="P66" s="71"/>
      <c r="Q66" s="13"/>
      <c r="R66" s="60"/>
    </row>
    <row r="67" spans="1:18" ht="15" customHeight="1" x14ac:dyDescent="0.2">
      <c r="A67" s="60"/>
      <c r="B67" s="69"/>
      <c r="C67" s="114" t="s">
        <v>102</v>
      </c>
      <c r="D67" s="115"/>
      <c r="E67" s="115"/>
      <c r="F67" s="115"/>
      <c r="G67" s="115"/>
      <c r="H67" s="115"/>
      <c r="I67" s="115"/>
      <c r="J67" s="115"/>
      <c r="K67" s="75"/>
      <c r="L67" s="71"/>
      <c r="M67" s="80">
        <v>-67500</v>
      </c>
      <c r="N67" s="77"/>
      <c r="O67" s="12"/>
      <c r="P67" s="71"/>
      <c r="Q67" s="13"/>
      <c r="R67" s="60"/>
    </row>
    <row r="68" spans="1:18" ht="15" customHeight="1" x14ac:dyDescent="0.2">
      <c r="A68" s="60"/>
      <c r="B68" s="69"/>
      <c r="C68" s="115" t="s">
        <v>23</v>
      </c>
      <c r="D68" s="115"/>
      <c r="E68" s="115"/>
      <c r="F68" s="115"/>
      <c r="G68" s="115"/>
      <c r="H68" s="115"/>
      <c r="I68" s="115"/>
      <c r="J68" s="115"/>
      <c r="K68" s="89"/>
      <c r="L68" s="71"/>
      <c r="M68" s="71"/>
      <c r="N68" s="71"/>
      <c r="O68" s="78" t="s">
        <v>78</v>
      </c>
      <c r="P68" s="86">
        <f>M66+M67</f>
        <v>57500</v>
      </c>
      <c r="Q68" s="13"/>
      <c r="R68" s="60"/>
    </row>
    <row r="69" spans="1:18" ht="9.9499999999999993" customHeight="1" x14ac:dyDescent="0.2">
      <c r="A69" s="60"/>
      <c r="B69" s="69"/>
      <c r="C69" s="75"/>
      <c r="D69" s="75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92"/>
      <c r="P69" s="71"/>
      <c r="Q69" s="13"/>
      <c r="R69" s="60"/>
    </row>
    <row r="70" spans="1:18" ht="15" customHeight="1" x14ac:dyDescent="0.2">
      <c r="A70" s="60"/>
      <c r="B70" s="69"/>
      <c r="C70" s="89" t="s">
        <v>24</v>
      </c>
      <c r="D70" s="89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92"/>
      <c r="P70" s="71"/>
      <c r="Q70" s="13"/>
      <c r="R70" s="60"/>
    </row>
    <row r="71" spans="1:18" ht="15" customHeight="1" x14ac:dyDescent="0.2">
      <c r="A71" s="60"/>
      <c r="B71" s="69"/>
      <c r="C71" s="115" t="s">
        <v>31</v>
      </c>
      <c r="D71" s="115"/>
      <c r="E71" s="115"/>
      <c r="F71" s="115"/>
      <c r="G71" s="115"/>
      <c r="H71" s="115"/>
      <c r="I71" s="71"/>
      <c r="J71" s="71"/>
      <c r="K71" s="71"/>
      <c r="L71" s="71"/>
      <c r="M71" s="71"/>
      <c r="N71" s="71"/>
      <c r="O71" s="52" t="s">
        <v>8</v>
      </c>
      <c r="P71" s="77">
        <v>-175000</v>
      </c>
      <c r="Q71" s="13"/>
      <c r="R71" s="60"/>
    </row>
    <row r="72" spans="1:18" ht="9.9499999999999993" customHeight="1" x14ac:dyDescent="0.2">
      <c r="A72" s="60"/>
      <c r="B72" s="69"/>
      <c r="C72" s="75"/>
      <c r="D72" s="75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92"/>
      <c r="P72" s="71"/>
      <c r="Q72" s="13"/>
      <c r="R72" s="60"/>
    </row>
    <row r="73" spans="1:18" ht="15" customHeight="1" x14ac:dyDescent="0.2">
      <c r="A73" s="60"/>
      <c r="B73" s="69"/>
      <c r="C73" s="89" t="s">
        <v>25</v>
      </c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92"/>
      <c r="P73" s="71"/>
      <c r="Q73" s="74"/>
      <c r="R73" s="60"/>
    </row>
    <row r="74" spans="1:18" ht="15" customHeight="1" x14ac:dyDescent="0.2">
      <c r="A74" s="60"/>
      <c r="B74" s="69"/>
      <c r="C74" s="98" t="s">
        <v>103</v>
      </c>
      <c r="D74" s="75"/>
      <c r="E74" s="71"/>
      <c r="F74" s="71"/>
      <c r="G74" s="71"/>
      <c r="H74" s="71"/>
      <c r="I74" s="71"/>
      <c r="J74" s="71"/>
      <c r="K74" s="71"/>
      <c r="L74" s="12"/>
      <c r="M74" s="76">
        <v>75000</v>
      </c>
      <c r="N74" s="71"/>
      <c r="O74" s="52"/>
      <c r="P74" s="71"/>
      <c r="Q74" s="70"/>
      <c r="R74" s="60"/>
    </row>
    <row r="75" spans="1:18" ht="15" customHeight="1" x14ac:dyDescent="0.2">
      <c r="A75" s="60"/>
      <c r="B75" s="69"/>
      <c r="C75" s="98" t="s">
        <v>104</v>
      </c>
      <c r="D75" s="75"/>
      <c r="E75" s="71"/>
      <c r="F75" s="71"/>
      <c r="G75" s="71"/>
      <c r="H75" s="71"/>
      <c r="I75" s="71"/>
      <c r="J75" s="71"/>
      <c r="K75" s="71"/>
      <c r="L75" s="72" t="s">
        <v>79</v>
      </c>
      <c r="M75" s="79">
        <v>105000</v>
      </c>
      <c r="N75" s="71"/>
      <c r="O75" s="52" t="str">
        <f>IF(Sol.!$C$5="OFF","",IF(M75="","  ",IF(M75&lt;&gt;Sol.!M75,"*"," ")))</f>
        <v xml:space="preserve"> </v>
      </c>
      <c r="P75" s="71"/>
      <c r="Q75" s="70"/>
      <c r="R75" s="60"/>
    </row>
    <row r="76" spans="1:18" ht="15" customHeight="1" x14ac:dyDescent="0.2">
      <c r="A76" s="60"/>
      <c r="B76" s="69"/>
      <c r="C76" s="98" t="s">
        <v>105</v>
      </c>
      <c r="D76" s="75"/>
      <c r="E76" s="71"/>
      <c r="F76" s="71"/>
      <c r="G76" s="71"/>
      <c r="H76" s="71"/>
      <c r="I76" s="71"/>
      <c r="J76" s="26" t="str">
        <f>IF(Sol.!$C$5="OFF","",IF(J75="","  ",IF(J75&lt;&gt;Sol.!J75,"*"," ")))</f>
        <v xml:space="preserve">  </v>
      </c>
      <c r="K76" s="26"/>
      <c r="L76" s="71"/>
      <c r="M76" s="80">
        <v>-12000</v>
      </c>
      <c r="N76" s="77"/>
      <c r="O76" s="52"/>
      <c r="P76" s="71"/>
      <c r="Q76" s="70"/>
      <c r="R76" s="60"/>
    </row>
    <row r="77" spans="1:18" ht="15" customHeight="1" x14ac:dyDescent="0.2">
      <c r="A77" s="60"/>
      <c r="B77" s="69"/>
      <c r="C77" s="115" t="s">
        <v>26</v>
      </c>
      <c r="D77" s="115"/>
      <c r="E77" s="115"/>
      <c r="F77" s="115"/>
      <c r="G77" s="115"/>
      <c r="H77" s="115"/>
      <c r="I77" s="71"/>
      <c r="J77" s="71"/>
      <c r="K77" s="71"/>
      <c r="L77" s="71"/>
      <c r="M77" s="71"/>
      <c r="N77" s="71"/>
      <c r="O77" s="72" t="s">
        <v>80</v>
      </c>
      <c r="P77" s="87">
        <f>M74+M75+M76</f>
        <v>168000</v>
      </c>
      <c r="Q77" s="13"/>
      <c r="R77" s="60"/>
    </row>
    <row r="78" spans="1:18" ht="15" customHeight="1" x14ac:dyDescent="0.2">
      <c r="A78" s="60"/>
      <c r="B78" s="69"/>
      <c r="C78" s="89" t="s">
        <v>32</v>
      </c>
      <c r="D78" s="8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99" t="s">
        <v>81</v>
      </c>
      <c r="P78" s="93">
        <f>SUM(P68:P77)</f>
        <v>50500</v>
      </c>
      <c r="Q78" s="13"/>
      <c r="R78" s="60"/>
    </row>
    <row r="79" spans="1:18" ht="15" customHeight="1" x14ac:dyDescent="0.2">
      <c r="A79" s="60"/>
      <c r="B79" s="69"/>
      <c r="C79" s="89" t="s">
        <v>91</v>
      </c>
      <c r="D79" s="8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8" t="s">
        <v>82</v>
      </c>
      <c r="P79" s="135"/>
      <c r="Q79" s="13"/>
      <c r="R79" s="60"/>
    </row>
    <row r="80" spans="1:18" ht="15" customHeight="1" thickBot="1" x14ac:dyDescent="0.25">
      <c r="A80" s="60"/>
      <c r="B80" s="69"/>
      <c r="C80" s="71" t="s">
        <v>92</v>
      </c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2" t="s">
        <v>83</v>
      </c>
      <c r="P80" s="82">
        <v>50500</v>
      </c>
      <c r="Q80" s="13"/>
      <c r="R80" s="60"/>
    </row>
    <row r="81" spans="1:18" ht="13.5" thickTop="1" x14ac:dyDescent="0.2">
      <c r="A81" s="60"/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5"/>
      <c r="R81" s="60"/>
    </row>
    <row r="82" spans="1:18" x14ac:dyDescent="0.2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</row>
    <row r="83" spans="1:18" x14ac:dyDescent="0.2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</row>
    <row r="84" spans="1:18" x14ac:dyDescent="0.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</row>
  </sheetData>
  <sheetProtection password="A5B9" sheet="1" objects="1" scenarios="1"/>
  <mergeCells count="29">
    <mergeCell ref="C33:P33"/>
    <mergeCell ref="A1:Q1"/>
    <mergeCell ref="A10:Q10"/>
    <mergeCell ref="A11:Q11"/>
    <mergeCell ref="A9:Q9"/>
    <mergeCell ref="A8:Q8"/>
    <mergeCell ref="C2:M2"/>
    <mergeCell ref="C3:M3"/>
    <mergeCell ref="C5:D5"/>
    <mergeCell ref="C4:J4"/>
    <mergeCell ref="C15:P15"/>
    <mergeCell ref="C16:P16"/>
    <mergeCell ref="C17:P17"/>
    <mergeCell ref="C31:P31"/>
    <mergeCell ref="C32:P32"/>
    <mergeCell ref="C43:P43"/>
    <mergeCell ref="C44:P44"/>
    <mergeCell ref="C61:P61"/>
    <mergeCell ref="C62:P62"/>
    <mergeCell ref="C54:P54"/>
    <mergeCell ref="C45:P45"/>
    <mergeCell ref="C46:P46"/>
    <mergeCell ref="C51:P51"/>
    <mergeCell ref="C77:H77"/>
    <mergeCell ref="C63:P63"/>
    <mergeCell ref="C66:J66"/>
    <mergeCell ref="C67:J67"/>
    <mergeCell ref="C68:J68"/>
    <mergeCell ref="C71:H71"/>
  </mergeCells>
  <phoneticPr fontId="0" type="noConversion"/>
  <dataValidations count="6">
    <dataValidation allowBlank="1" showInputMessage="1" showErrorMessage="1" prompt="Hint: This is the first month of operations." sqref="M35"/>
    <dataValidation allowBlank="1" showErrorMessage="1" prompt="Work backwards to determine the balance for cash after the amount of total assets is determined." sqref="P47"/>
    <dataValidation allowBlank="1" showErrorMessage="1" prompt="Fees earned less total operating expenses." sqref="P27"/>
    <dataValidation allowBlank="1" showErrorMessage="1" sqref="C5 M55:M56 P57 P78 P80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Total the two cash receipts" sqref="M75"/>
  </dataValidation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2-5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2016-10-29T02:05:05Z</dcterms:modified>
</cp:coreProperties>
</file>