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10860" yWindow="3000" windowWidth="22575" windowHeight="15990" activeTab="1"/>
  </bookViews>
  <sheets>
    <sheet name="2-15" sheetId="1" r:id="rId1"/>
    <sheet name="2-16" sheetId="2" r:id="rId2"/>
  </sheets>
  <calcPr calcId="145621" concurrentCalc="0"/>
  <fileRecoveryPr repairLoad="1"/>
</workbook>
</file>

<file path=xl/calcChain.xml><?xml version="1.0" encoding="utf-8"?>
<calcChain xmlns="http://schemas.openxmlformats.org/spreadsheetml/2006/main">
  <c r="D9" i="2" l="1"/>
  <c r="F6" i="2"/>
  <c r="F3" i="2"/>
  <c r="F4" i="2"/>
  <c r="F5" i="2"/>
  <c r="F2" i="2"/>
  <c r="D8" i="2"/>
  <c r="E6" i="2"/>
  <c r="E3" i="2"/>
  <c r="E4" i="2"/>
  <c r="E5" i="2"/>
  <c r="E2" i="2"/>
  <c r="C3" i="2"/>
  <c r="C4" i="2"/>
  <c r="C5" i="2"/>
  <c r="C6" i="2"/>
  <c r="C2" i="2"/>
  <c r="B6" i="2"/>
  <c r="G27" i="1"/>
  <c r="G26" i="1"/>
  <c r="G25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4" i="1"/>
  <c r="F4" i="1"/>
  <c r="F25" i="1"/>
  <c r="D25" i="1"/>
  <c r="D26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</calcChain>
</file>

<file path=xl/sharedStrings.xml><?xml version="1.0" encoding="utf-8"?>
<sst xmlns="http://schemas.openxmlformats.org/spreadsheetml/2006/main" count="80" uniqueCount="59">
  <si>
    <t>No. of Families with Children in Parish School</t>
  </si>
  <si>
    <t>Did Not Contribute</t>
  </si>
  <si>
    <t>$       —</t>
  </si>
  <si>
    <t>to</t>
  </si>
  <si>
    <t>$     100.00</t>
  </si>
  <si>
    <t>$    100.00</t>
  </si>
  <si>
    <t>$     200.00</t>
  </si>
  <si>
    <t>$    200.00</t>
  </si>
  <si>
    <t>$     300.00</t>
  </si>
  <si>
    <t>$    300.00</t>
  </si>
  <si>
    <t>$     400.00</t>
  </si>
  <si>
    <t>$    400.00</t>
  </si>
  <si>
    <t>$     500.00</t>
  </si>
  <si>
    <t>$    500.00</t>
  </si>
  <si>
    <t>$     600.00</t>
  </si>
  <si>
    <t>$    600.00</t>
  </si>
  <si>
    <t>$     700.00</t>
  </si>
  <si>
    <t>$    700.00</t>
  </si>
  <si>
    <t>$     800.00</t>
  </si>
  <si>
    <t>$    800.00</t>
  </si>
  <si>
    <t>$     900.00</t>
  </si>
  <si>
    <t>$    900.00</t>
  </si>
  <si>
    <t>$  1,000.00</t>
  </si>
  <si>
    <t>$ 1,000.00</t>
  </si>
  <si>
    <t>$  1,500.00</t>
  </si>
  <si>
    <t>$ 1,500.00</t>
  </si>
  <si>
    <t>$  2,000.00</t>
  </si>
  <si>
    <t>$ 2,000.00</t>
  </si>
  <si>
    <t>$  2,500.00</t>
  </si>
  <si>
    <t>$ 2,500.00</t>
  </si>
  <si>
    <t>$  3,000.00</t>
  </si>
  <si>
    <t>$ 3,000.00</t>
  </si>
  <si>
    <t>$  3,500.00</t>
  </si>
  <si>
    <t>$ 3,500.00</t>
  </si>
  <si>
    <t>$  4,000.00</t>
  </si>
  <si>
    <t>$ 4,000.00</t>
  </si>
  <si>
    <t>$  4,500.00</t>
  </si>
  <si>
    <t>$ 4,500.00</t>
  </si>
  <si>
    <t>$  5,000.00</t>
  </si>
  <si>
    <t>$ 5,000.00</t>
  </si>
  <si>
    <t>Church Contributions</t>
  </si>
  <si>
    <t>FrequencyAll Parishoners</t>
  </si>
  <si>
    <t>Midpoint</t>
  </si>
  <si>
    <t>Midpoint*Frequency</t>
  </si>
  <si>
    <t>Frq*(Mid-mean)^2</t>
  </si>
  <si>
    <t>Estimated mean</t>
  </si>
  <si>
    <t>total</t>
  </si>
  <si>
    <t>Est std dev</t>
  </si>
  <si>
    <t>Spending Amount</t>
  </si>
  <si>
    <t>Relative Frequency</t>
  </si>
  <si>
    <t>Mid*Freq</t>
  </si>
  <si>
    <t>Freq*(mid-Mean)^2</t>
  </si>
  <si>
    <t>&lt;$100</t>
  </si>
  <si>
    <t>$100 - $499</t>
  </si>
  <si>
    <t>$500 - $999</t>
  </si>
  <si>
    <t>No  spending</t>
  </si>
  <si>
    <t>Occurences</t>
  </si>
  <si>
    <t>estimated mean</t>
  </si>
  <si>
    <t>estimated sample 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</si>
</sst>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5" fillId="0" borderId="0" xfId="0" applyFont="1"/>
    <xf numFmtId="0" fontId="6" fillId="0" borderId="0" xfId="0" applyFont="1" applyBorder="1" applyAlignment="1">
      <alignment horizontal="center" wrapText="1"/>
    </xf>
    <xf numFmtId="44" fontId="3" fillId="0" borderId="0" xfId="1" applyFont="1" applyBorder="1" applyAlignment="1">
      <alignment horizontal="right" vertical="top" wrapText="1"/>
    </xf>
    <xf numFmtId="44" fontId="3" fillId="0" borderId="0" xfId="1" applyNumberFormat="1" applyFont="1" applyBorder="1" applyAlignment="1">
      <alignment horizontal="right" vertical="top" wrapText="1"/>
    </xf>
    <xf numFmtId="44" fontId="3" fillId="0" borderId="1" xfId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44" fontId="3" fillId="0" borderId="1" xfId="1" applyNumberFormat="1" applyFont="1" applyBorder="1" applyAlignment="1">
      <alignment horizontal="right" vertical="top" wrapText="1"/>
    </xf>
    <xf numFmtId="0" fontId="1" fillId="0" borderId="1" xfId="0" applyFont="1" applyBorder="1"/>
    <xf numFmtId="2" fontId="1" fillId="0" borderId="0" xfId="0" applyNumberFormat="1" applyFont="1"/>
    <xf numFmtId="164" fontId="3" fillId="0" borderId="0" xfId="0" applyNumberFormat="1" applyFont="1" applyBorder="1" applyAlignment="1">
      <alignment horizontal="right" vertical="top" wrapText="1"/>
    </xf>
    <xf numFmtId="44" fontId="1" fillId="0" borderId="0" xfId="1" applyFont="1" applyBorder="1"/>
    <xf numFmtId="44" fontId="1" fillId="0" borderId="0" xfId="0" applyNumberFormat="1" applyFont="1"/>
    <xf numFmtId="44" fontId="1" fillId="0" borderId="0" xfId="1" applyFont="1"/>
    <xf numFmtId="0" fontId="0" fillId="0" borderId="2" xfId="0" applyBorder="1"/>
    <xf numFmtId="6" fontId="0" fillId="0" borderId="2" xfId="0" applyNumberFormat="1" applyBorder="1"/>
    <xf numFmtId="0" fontId="3" fillId="0" borderId="0" xfId="0" applyFont="1" applyBorder="1" applyAlignment="1">
      <alignment vertical="top" wrapText="1"/>
    </xf>
    <xf numFmtId="165" fontId="0" fillId="0" borderId="2" xfId="2" applyNumberFormat="1" applyFont="1" applyBorder="1"/>
    <xf numFmtId="2" fontId="0" fillId="0" borderId="2" xfId="0" applyNumberFormat="1" applyBorder="1"/>
    <xf numFmtId="44" fontId="0" fillId="0" borderId="0" xfId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6" zoomScale="150" zoomScaleNormal="150" zoomScalePageLayoutView="150" workbookViewId="0">
      <selection activeCell="A29" sqref="A29"/>
    </sheetView>
  </sheetViews>
  <sheetFormatPr defaultColWidth="17.85546875" defaultRowHeight="12.75" x14ac:dyDescent="0.2"/>
  <cols>
    <col min="1" max="1" width="20.5703125" style="1" bestFit="1" customWidth="1"/>
    <col min="2" max="2" width="5.28515625" style="1" customWidth="1"/>
    <col min="3" max="3" width="14.7109375" style="1" bestFit="1" customWidth="1"/>
    <col min="4" max="4" width="14.28515625" style="1" bestFit="1" customWidth="1"/>
    <col min="5" max="5" width="14.28515625" style="1" customWidth="1"/>
    <col min="6" max="6" width="20.28515625" style="1" customWidth="1"/>
    <col min="7" max="7" width="18.28515625" style="1" bestFit="1" customWidth="1"/>
    <col min="8" max="8" width="18.140625" style="1" bestFit="1" customWidth="1"/>
    <col min="9" max="16384" width="17.85546875" style="1"/>
  </cols>
  <sheetData>
    <row r="1" spans="1:9" x14ac:dyDescent="0.2">
      <c r="A1" s="5" t="s">
        <v>40</v>
      </c>
    </row>
    <row r="2" spans="1:9" x14ac:dyDescent="0.2">
      <c r="A2" s="2"/>
      <c r="B2" s="2"/>
      <c r="C2" s="2"/>
      <c r="D2" s="2"/>
      <c r="E2" s="2"/>
      <c r="F2" s="2"/>
      <c r="G2" s="2"/>
      <c r="H2" s="2"/>
      <c r="I2" s="2"/>
    </row>
    <row r="3" spans="1:9" ht="38.25" x14ac:dyDescent="0.2">
      <c r="A3" s="3"/>
      <c r="B3" s="3"/>
      <c r="C3" s="3"/>
      <c r="D3" s="6" t="s">
        <v>41</v>
      </c>
      <c r="E3" s="6" t="s">
        <v>42</v>
      </c>
      <c r="F3" s="6" t="s">
        <v>43</v>
      </c>
      <c r="G3" s="6" t="s">
        <v>44</v>
      </c>
      <c r="H3" s="6" t="s">
        <v>0</v>
      </c>
      <c r="I3" s="2"/>
    </row>
    <row r="4" spans="1:9" x14ac:dyDescent="0.2">
      <c r="A4" s="20" t="s">
        <v>1</v>
      </c>
      <c r="B4" s="20"/>
      <c r="C4" s="20"/>
      <c r="D4" s="4">
        <v>861</v>
      </c>
      <c r="E4" s="7">
        <v>0</v>
      </c>
      <c r="F4" s="7">
        <f>D4*E4</f>
        <v>0</v>
      </c>
      <c r="G4" s="14">
        <f>D4*(E4-$D$26)^2</f>
        <v>165884192.94726524</v>
      </c>
      <c r="H4" s="4">
        <v>14</v>
      </c>
      <c r="I4" s="2"/>
    </row>
    <row r="5" spans="1:9" ht="12" customHeight="1" x14ac:dyDescent="0.2">
      <c r="A5" s="4" t="s">
        <v>2</v>
      </c>
      <c r="B5" s="4" t="s">
        <v>3</v>
      </c>
      <c r="C5" s="8" t="s">
        <v>4</v>
      </c>
      <c r="D5" s="4">
        <v>431</v>
      </c>
      <c r="E5" s="7">
        <v>50</v>
      </c>
      <c r="F5" s="7">
        <f t="shared" ref="F5:F24" si="0">D5*E5</f>
        <v>21550</v>
      </c>
      <c r="G5" s="14">
        <f t="shared" ref="G5:G24" si="1">D5*(E5-$D$26)^2</f>
        <v>65197799.147458203</v>
      </c>
      <c r="H5" s="4">
        <v>43</v>
      </c>
      <c r="I5" s="2"/>
    </row>
    <row r="6" spans="1:9" ht="12" customHeight="1" x14ac:dyDescent="0.2">
      <c r="A6" s="7" t="s">
        <v>5</v>
      </c>
      <c r="B6" s="4" t="s">
        <v>3</v>
      </c>
      <c r="C6" s="8" t="s">
        <v>6</v>
      </c>
      <c r="D6" s="4">
        <v>227</v>
      </c>
      <c r="E6" s="7">
        <v>150</v>
      </c>
      <c r="F6" s="7">
        <f t="shared" si="0"/>
        <v>34050</v>
      </c>
      <c r="G6" s="14">
        <f t="shared" si="1"/>
        <v>18950834.25401482</v>
      </c>
      <c r="H6" s="4">
        <v>61</v>
      </c>
      <c r="I6" s="2"/>
    </row>
    <row r="7" spans="1:9" ht="12" customHeight="1" x14ac:dyDescent="0.2">
      <c r="A7" s="7" t="s">
        <v>7</v>
      </c>
      <c r="B7" s="4" t="s">
        <v>3</v>
      </c>
      <c r="C7" s="8" t="s">
        <v>8</v>
      </c>
      <c r="D7" s="4">
        <v>218</v>
      </c>
      <c r="E7" s="7">
        <v>250</v>
      </c>
      <c r="F7" s="7">
        <f t="shared" si="0"/>
        <v>54500</v>
      </c>
      <c r="G7" s="14">
        <f t="shared" si="1"/>
        <v>7781882.1209392417</v>
      </c>
      <c r="H7" s="4">
        <v>58</v>
      </c>
      <c r="I7" s="2"/>
    </row>
    <row r="8" spans="1:9" ht="12" customHeight="1" x14ac:dyDescent="0.2">
      <c r="A8" s="7" t="s">
        <v>9</v>
      </c>
      <c r="B8" s="4" t="s">
        <v>3</v>
      </c>
      <c r="C8" s="8" t="s">
        <v>10</v>
      </c>
      <c r="D8" s="4">
        <v>186</v>
      </c>
      <c r="E8" s="7">
        <v>350</v>
      </c>
      <c r="F8" s="7">
        <f t="shared" si="0"/>
        <v>65100</v>
      </c>
      <c r="G8" s="14">
        <f t="shared" si="1"/>
        <v>1471178.6462595542</v>
      </c>
      <c r="H8" s="4">
        <v>54</v>
      </c>
      <c r="I8" s="2"/>
    </row>
    <row r="9" spans="1:9" ht="12" customHeight="1" x14ac:dyDescent="0.2">
      <c r="A9" s="7" t="s">
        <v>11</v>
      </c>
      <c r="B9" s="4" t="s">
        <v>3</v>
      </c>
      <c r="C9" s="8" t="s">
        <v>12</v>
      </c>
      <c r="D9" s="4">
        <v>145</v>
      </c>
      <c r="E9" s="7">
        <v>450</v>
      </c>
      <c r="F9" s="7">
        <f t="shared" si="0"/>
        <v>65250</v>
      </c>
      <c r="G9" s="14">
        <f t="shared" si="1"/>
        <v>17750.646512717536</v>
      </c>
      <c r="H9" s="4">
        <v>41</v>
      </c>
      <c r="I9" s="2"/>
    </row>
    <row r="10" spans="1:9" ht="12" customHeight="1" x14ac:dyDescent="0.2">
      <c r="A10" s="7" t="s">
        <v>13</v>
      </c>
      <c r="B10" s="4" t="s">
        <v>3</v>
      </c>
      <c r="C10" s="8" t="s">
        <v>14</v>
      </c>
      <c r="D10" s="4">
        <v>122</v>
      </c>
      <c r="E10" s="7">
        <v>550</v>
      </c>
      <c r="F10" s="7">
        <f t="shared" si="0"/>
        <v>67100</v>
      </c>
      <c r="G10" s="14">
        <f t="shared" si="1"/>
        <v>1504903.4144976514</v>
      </c>
      <c r="H10" s="4">
        <v>41</v>
      </c>
      <c r="I10" s="2"/>
    </row>
    <row r="11" spans="1:9" ht="12" customHeight="1" x14ac:dyDescent="0.2">
      <c r="A11" s="7" t="s">
        <v>15</v>
      </c>
      <c r="B11" s="4" t="s">
        <v>3</v>
      </c>
      <c r="C11" s="8" t="s">
        <v>16</v>
      </c>
      <c r="D11" s="4">
        <v>90</v>
      </c>
      <c r="E11" s="7">
        <v>650</v>
      </c>
      <c r="F11" s="7">
        <f t="shared" si="0"/>
        <v>58500</v>
      </c>
      <c r="G11" s="14">
        <f t="shared" si="1"/>
        <v>4009331.6574154361</v>
      </c>
      <c r="H11" s="4">
        <v>28</v>
      </c>
      <c r="I11" s="2"/>
    </row>
    <row r="12" spans="1:9" ht="12" customHeight="1" x14ac:dyDescent="0.2">
      <c r="A12" s="7" t="s">
        <v>17</v>
      </c>
      <c r="B12" s="4" t="s">
        <v>3</v>
      </c>
      <c r="C12" s="8" t="s">
        <v>18</v>
      </c>
      <c r="D12" s="4">
        <v>72</v>
      </c>
      <c r="E12" s="7">
        <v>750</v>
      </c>
      <c r="F12" s="7">
        <f t="shared" si="0"/>
        <v>54000</v>
      </c>
      <c r="G12" s="14">
        <f t="shared" si="1"/>
        <v>6966790.9318332961</v>
      </c>
      <c r="H12" s="4">
        <v>27</v>
      </c>
      <c r="I12" s="2"/>
    </row>
    <row r="13" spans="1:9" ht="12" customHeight="1" x14ac:dyDescent="0.2">
      <c r="A13" s="7" t="s">
        <v>19</v>
      </c>
      <c r="B13" s="4" t="s">
        <v>3</v>
      </c>
      <c r="C13" s="8" t="s">
        <v>20</v>
      </c>
      <c r="D13" s="4">
        <v>62</v>
      </c>
      <c r="E13" s="7">
        <v>850</v>
      </c>
      <c r="F13" s="7">
        <f t="shared" si="0"/>
        <v>52700</v>
      </c>
      <c r="G13" s="14">
        <f t="shared" si="1"/>
        <v>10476378.129715599</v>
      </c>
      <c r="H13" s="4">
        <v>26</v>
      </c>
      <c r="I13" s="2"/>
    </row>
    <row r="14" spans="1:9" ht="12" customHeight="1" x14ac:dyDescent="0.2">
      <c r="A14" s="7" t="s">
        <v>21</v>
      </c>
      <c r="B14" s="4" t="s">
        <v>3</v>
      </c>
      <c r="C14" s="8" t="s">
        <v>22</v>
      </c>
      <c r="D14" s="4">
        <v>57</v>
      </c>
      <c r="E14" s="7">
        <v>950</v>
      </c>
      <c r="F14" s="7">
        <f t="shared" si="0"/>
        <v>54150</v>
      </c>
      <c r="G14" s="14">
        <f t="shared" si="1"/>
        <v>14887641.697044527</v>
      </c>
      <c r="H14" s="4">
        <v>20</v>
      </c>
      <c r="I14" s="2"/>
    </row>
    <row r="15" spans="1:9" ht="12" customHeight="1" x14ac:dyDescent="0.2">
      <c r="A15" s="7" t="s">
        <v>23</v>
      </c>
      <c r="B15" s="4" t="s">
        <v>3</v>
      </c>
      <c r="C15" s="8" t="s">
        <v>24</v>
      </c>
      <c r="D15" s="4">
        <v>191</v>
      </c>
      <c r="E15" s="7">
        <v>1250</v>
      </c>
      <c r="F15" s="7">
        <f t="shared" si="0"/>
        <v>238750</v>
      </c>
      <c r="G15" s="14">
        <f t="shared" si="1"/>
        <v>125644625.30021618</v>
      </c>
      <c r="H15" s="4">
        <v>63</v>
      </c>
      <c r="I15" s="2"/>
    </row>
    <row r="16" spans="1:9" ht="12" customHeight="1" x14ac:dyDescent="0.2">
      <c r="A16" s="7" t="s">
        <v>25</v>
      </c>
      <c r="B16" s="4" t="s">
        <v>3</v>
      </c>
      <c r="C16" s="8" t="s">
        <v>26</v>
      </c>
      <c r="D16" s="4">
        <v>83</v>
      </c>
      <c r="E16" s="7">
        <v>1750</v>
      </c>
      <c r="F16" s="7">
        <f t="shared" si="0"/>
        <v>145250</v>
      </c>
      <c r="G16" s="14">
        <f t="shared" si="1"/>
        <v>142667831.94777709</v>
      </c>
      <c r="H16" s="4">
        <v>21</v>
      </c>
      <c r="I16" s="2"/>
    </row>
    <row r="17" spans="1:9" ht="12" customHeight="1" x14ac:dyDescent="0.2">
      <c r="A17" s="7" t="s">
        <v>27</v>
      </c>
      <c r="B17" s="4" t="s">
        <v>3</v>
      </c>
      <c r="C17" s="8" t="s">
        <v>28</v>
      </c>
      <c r="D17" s="4">
        <v>45</v>
      </c>
      <c r="E17" s="7">
        <v>2250</v>
      </c>
      <c r="F17" s="7">
        <f t="shared" si="0"/>
        <v>101250</v>
      </c>
      <c r="G17" s="14">
        <f t="shared" si="1"/>
        <v>147597921.88771719</v>
      </c>
      <c r="H17" s="4">
        <v>16</v>
      </c>
      <c r="I17" s="2"/>
    </row>
    <row r="18" spans="1:9" ht="12" customHeight="1" x14ac:dyDescent="0.2">
      <c r="A18" s="7" t="s">
        <v>29</v>
      </c>
      <c r="B18" s="4" t="s">
        <v>3</v>
      </c>
      <c r="C18" s="8" t="s">
        <v>30</v>
      </c>
      <c r="D18" s="4">
        <v>20</v>
      </c>
      <c r="E18" s="7">
        <v>2750</v>
      </c>
      <c r="F18" s="7">
        <f t="shared" si="0"/>
        <v>55000</v>
      </c>
      <c r="G18" s="14">
        <f t="shared" si="1"/>
        <v>106820361.95829229</v>
      </c>
      <c r="H18" s="4">
        <v>5</v>
      </c>
      <c r="I18" s="2"/>
    </row>
    <row r="19" spans="1:9" ht="12" customHeight="1" x14ac:dyDescent="0.2">
      <c r="A19" s="7" t="s">
        <v>31</v>
      </c>
      <c r="B19" s="4" t="s">
        <v>3</v>
      </c>
      <c r="C19" s="8" t="s">
        <v>32</v>
      </c>
      <c r="D19" s="4">
        <v>13</v>
      </c>
      <c r="E19" s="7">
        <v>3250</v>
      </c>
      <c r="F19" s="7">
        <f t="shared" si="0"/>
        <v>42250</v>
      </c>
      <c r="G19" s="14">
        <f t="shared" si="1"/>
        <v>102727070.88932835</v>
      </c>
      <c r="H19" s="4">
        <v>4</v>
      </c>
      <c r="I19" s="2"/>
    </row>
    <row r="20" spans="1:9" ht="12" customHeight="1" x14ac:dyDescent="0.2">
      <c r="A20" s="7" t="s">
        <v>33</v>
      </c>
      <c r="B20" s="4" t="s">
        <v>3</v>
      </c>
      <c r="C20" s="8" t="s">
        <v>34</v>
      </c>
      <c r="D20" s="4">
        <v>6</v>
      </c>
      <c r="E20" s="7">
        <v>3750</v>
      </c>
      <c r="F20" s="7">
        <f t="shared" si="0"/>
        <v>22500</v>
      </c>
      <c r="G20" s="14">
        <f t="shared" si="1"/>
        <v>65778879.925738484</v>
      </c>
      <c r="H20" s="4">
        <v>2</v>
      </c>
      <c r="I20" s="2"/>
    </row>
    <row r="21" spans="1:9" ht="12" customHeight="1" x14ac:dyDescent="0.2">
      <c r="A21" s="7" t="s">
        <v>35</v>
      </c>
      <c r="B21" s="4" t="s">
        <v>3</v>
      </c>
      <c r="C21" s="8" t="s">
        <v>36</v>
      </c>
      <c r="D21" s="4">
        <v>5</v>
      </c>
      <c r="E21" s="7">
        <v>4250</v>
      </c>
      <c r="F21" s="7">
        <f t="shared" si="0"/>
        <v>21250</v>
      </c>
      <c r="G21" s="14">
        <f t="shared" si="1"/>
        <v>72621054.662386566</v>
      </c>
      <c r="H21" s="4">
        <v>3</v>
      </c>
      <c r="I21" s="2"/>
    </row>
    <row r="22" spans="1:9" ht="12" customHeight="1" x14ac:dyDescent="0.2">
      <c r="A22" s="7" t="s">
        <v>37</v>
      </c>
      <c r="B22" s="4" t="s">
        <v>3</v>
      </c>
      <c r="C22" s="8" t="s">
        <v>38</v>
      </c>
      <c r="D22" s="4">
        <v>4</v>
      </c>
      <c r="E22" s="7">
        <v>4750</v>
      </c>
      <c r="F22" s="7">
        <f t="shared" si="0"/>
        <v>19000</v>
      </c>
      <c r="G22" s="14">
        <f t="shared" si="1"/>
        <v>74341100.842659518</v>
      </c>
      <c r="H22" s="4">
        <v>2</v>
      </c>
      <c r="I22" s="2"/>
    </row>
    <row r="23" spans="1:9" ht="12" customHeight="1" x14ac:dyDescent="0.2">
      <c r="A23" s="7" t="s">
        <v>39</v>
      </c>
      <c r="B23" s="4" t="s">
        <v>3</v>
      </c>
      <c r="C23" s="8">
        <v>10000</v>
      </c>
      <c r="D23" s="4">
        <v>7</v>
      </c>
      <c r="E23" s="7">
        <v>7500</v>
      </c>
      <c r="F23" s="7">
        <f t="shared" si="0"/>
        <v>52500</v>
      </c>
      <c r="G23" s="14">
        <f t="shared" si="1"/>
        <v>349010401.18487543</v>
      </c>
      <c r="H23" s="4">
        <v>1</v>
      </c>
      <c r="I23" s="2"/>
    </row>
    <row r="24" spans="1:9" ht="12" customHeight="1" x14ac:dyDescent="0.2">
      <c r="A24" s="9">
        <v>10000</v>
      </c>
      <c r="B24" s="10" t="s">
        <v>3</v>
      </c>
      <c r="C24" s="11">
        <v>15000</v>
      </c>
      <c r="D24" s="10">
        <v>2</v>
      </c>
      <c r="E24" s="9">
        <v>12500</v>
      </c>
      <c r="F24" s="9">
        <f t="shared" si="0"/>
        <v>25000</v>
      </c>
      <c r="G24" s="14">
        <f t="shared" si="1"/>
        <v>290938543.04514426</v>
      </c>
      <c r="H24" s="10">
        <v>0</v>
      </c>
      <c r="I24" s="12"/>
    </row>
    <row r="25" spans="1:9" x14ac:dyDescent="0.2">
      <c r="A25" s="2"/>
      <c r="B25" s="2"/>
      <c r="C25" s="2" t="s">
        <v>46</v>
      </c>
      <c r="D25" s="2">
        <f>SUM(D4:D24)</f>
        <v>2847</v>
      </c>
      <c r="E25" s="2"/>
      <c r="F25" s="15">
        <f>SUM(F4:F24)</f>
        <v>1249650</v>
      </c>
      <c r="G25" s="15">
        <f>SUM(G4:G24)</f>
        <v>1775296475.2370918</v>
      </c>
      <c r="H25" s="2"/>
      <c r="I25" s="2"/>
    </row>
    <row r="26" spans="1:9" x14ac:dyDescent="0.2">
      <c r="C26" s="1" t="s">
        <v>45</v>
      </c>
      <c r="D26" s="13">
        <f>F25/D25</f>
        <v>438.93572181243417</v>
      </c>
      <c r="F26" s="4"/>
      <c r="G26" s="16">
        <f>G25/D25</f>
        <v>623567.43071200978</v>
      </c>
    </row>
    <row r="27" spans="1:9" x14ac:dyDescent="0.2">
      <c r="F27" s="4" t="s">
        <v>47</v>
      </c>
      <c r="G27" s="17">
        <f>SQRT(G26)</f>
        <v>789.66285889106484</v>
      </c>
    </row>
  </sheetData>
  <mergeCells count="1"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topLeftCell="B1" workbookViewId="0">
      <selection activeCell="D8" sqref="D8"/>
    </sheetView>
  </sheetViews>
  <sheetFormatPr defaultRowHeight="15" x14ac:dyDescent="0.25"/>
  <cols>
    <col min="1" max="1" width="17" bestFit="1" customWidth="1"/>
    <col min="2" max="2" width="18.28515625" bestFit="1" customWidth="1"/>
    <col min="3" max="3" width="25.140625" bestFit="1" customWidth="1"/>
    <col min="6" max="6" width="18.85546875" bestFit="1" customWidth="1"/>
  </cols>
  <sheetData>
    <row r="1" spans="1:6" x14ac:dyDescent="0.25">
      <c r="A1" s="18" t="s">
        <v>48</v>
      </c>
      <c r="B1" t="s">
        <v>56</v>
      </c>
      <c r="C1" s="18" t="s">
        <v>49</v>
      </c>
      <c r="D1" s="18" t="s">
        <v>42</v>
      </c>
      <c r="E1" s="18" t="s">
        <v>50</v>
      </c>
      <c r="F1" s="18" t="s">
        <v>51</v>
      </c>
    </row>
    <row r="2" spans="1:6" x14ac:dyDescent="0.25">
      <c r="A2" s="19" t="s">
        <v>55</v>
      </c>
      <c r="B2" s="18">
        <v>500</v>
      </c>
      <c r="C2" s="21">
        <f>B2/$B$6</f>
        <v>0.625</v>
      </c>
      <c r="D2" s="18">
        <v>0</v>
      </c>
      <c r="E2" s="18">
        <f>D2*B2</f>
        <v>0</v>
      </c>
      <c r="F2" s="22">
        <f>C2*((D2-$D$8)^2)</f>
        <v>6646.728515625</v>
      </c>
    </row>
    <row r="3" spans="1:6" x14ac:dyDescent="0.25">
      <c r="A3" s="18" t="s">
        <v>52</v>
      </c>
      <c r="B3" s="18">
        <v>75</v>
      </c>
      <c r="C3" s="21">
        <f t="shared" ref="C3:C6" si="0">B3/$B$6</f>
        <v>9.375E-2</v>
      </c>
      <c r="D3" s="18">
        <v>50</v>
      </c>
      <c r="E3" s="18">
        <f t="shared" ref="E3:E5" si="1">D3*B3</f>
        <v>3750</v>
      </c>
      <c r="F3" s="22">
        <f t="shared" ref="F3:F5" si="2">C3*((D3-$D$8)^2)</f>
        <v>264.58740234375</v>
      </c>
    </row>
    <row r="4" spans="1:6" x14ac:dyDescent="0.25">
      <c r="A4" s="18" t="s">
        <v>53</v>
      </c>
      <c r="B4" s="18">
        <v>200</v>
      </c>
      <c r="C4" s="21">
        <f t="shared" si="0"/>
        <v>0.25</v>
      </c>
      <c r="D4" s="18">
        <v>300</v>
      </c>
      <c r="E4" s="18">
        <f t="shared" si="1"/>
        <v>60000</v>
      </c>
      <c r="F4" s="22">
        <f t="shared" si="2"/>
        <v>9689.94140625</v>
      </c>
    </row>
    <row r="5" spans="1:6" x14ac:dyDescent="0.25">
      <c r="A5" s="18" t="s">
        <v>54</v>
      </c>
      <c r="B5" s="18">
        <v>25</v>
      </c>
      <c r="C5" s="21">
        <f t="shared" si="0"/>
        <v>3.125E-2</v>
      </c>
      <c r="D5" s="18">
        <v>750</v>
      </c>
      <c r="E5" s="18">
        <f t="shared" si="1"/>
        <v>18750</v>
      </c>
      <c r="F5" s="22">
        <f t="shared" si="2"/>
        <v>13076.47705078125</v>
      </c>
    </row>
    <row r="6" spans="1:6" x14ac:dyDescent="0.25">
      <c r="A6" s="18" t="s">
        <v>46</v>
      </c>
      <c r="B6" s="18">
        <f>SUM(B2:B5)</f>
        <v>800</v>
      </c>
      <c r="C6" s="21">
        <f t="shared" si="0"/>
        <v>1</v>
      </c>
      <c r="D6" s="18"/>
      <c r="E6" s="18">
        <f>SUM(E2:E5)</f>
        <v>82500</v>
      </c>
      <c r="F6" s="22">
        <f>SUM(F2:F5)</f>
        <v>29677.734375</v>
      </c>
    </row>
    <row r="8" spans="1:6" x14ac:dyDescent="0.25">
      <c r="C8" t="s">
        <v>57</v>
      </c>
      <c r="D8" s="23">
        <f>E6/B6</f>
        <v>103.125</v>
      </c>
    </row>
    <row r="9" spans="1:6" x14ac:dyDescent="0.25">
      <c r="C9" t="s">
        <v>58</v>
      </c>
      <c r="D9" s="23">
        <f>F6/(B6-1)</f>
        <v>37.143597465581976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2-15</vt:lpstr>
      <vt:lpstr>2-16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cobit</cp:lastModifiedBy>
  <dcterms:created xsi:type="dcterms:W3CDTF">2008-08-07T16:05:12Z</dcterms:created>
  <dcterms:modified xsi:type="dcterms:W3CDTF">2012-03-29T18:45:54Z</dcterms:modified>
</cp:coreProperties>
</file>