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autoCompressPictures="0"/>
  <bookViews>
    <workbookView xWindow="360" yWindow="15" windowWidth="20175" windowHeight="15990"/>
  </bookViews>
  <sheets>
    <sheet name="2-34" sheetId="1" r:id="rId1"/>
  </sheets>
  <calcPr calcId="145621" concurrentCalc="0"/>
  <pivotCaches>
    <pivotCache cacheId="3" r:id="rId2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" i="1" l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</calcChain>
</file>

<file path=xl/sharedStrings.xml><?xml version="1.0" encoding="utf-8"?>
<sst xmlns="http://schemas.openxmlformats.org/spreadsheetml/2006/main" count="168" uniqueCount="27">
  <si>
    <t>Age</t>
  </si>
  <si>
    <t>Support Level</t>
  </si>
  <si>
    <t>Self Esteem</t>
  </si>
  <si>
    <t xml:space="preserve">Marital Status </t>
  </si>
  <si>
    <t>Single</t>
  </si>
  <si>
    <t>Married</t>
  </si>
  <si>
    <t>Separated</t>
  </si>
  <si>
    <t>Divorced</t>
  </si>
  <si>
    <t>Length of Work (months)</t>
  </si>
  <si>
    <t>None</t>
  </si>
  <si>
    <t>Direct</t>
  </si>
  <si>
    <t>Education (years)</t>
  </si>
  <si>
    <t>Self Esteem Data</t>
  </si>
  <si>
    <t>Row Labels</t>
  </si>
  <si>
    <t>Grand Total</t>
  </si>
  <si>
    <t>Sum of Length of Work (months)</t>
  </si>
  <si>
    <t>Sum of Self Esteem</t>
  </si>
  <si>
    <t>Average Length of Work (months)</t>
  </si>
  <si>
    <t>Average Self Esteem</t>
  </si>
  <si>
    <t>Those with direct support had higher</t>
  </si>
  <si>
    <t>self esteen in every category of</t>
  </si>
  <si>
    <t>marital status.</t>
  </si>
  <si>
    <t>They also worked about twice as</t>
  </si>
  <si>
    <t>long in every marital status category</t>
  </si>
  <si>
    <t>if they had direct support.</t>
  </si>
  <si>
    <t>Married people worked the longest and</t>
  </si>
  <si>
    <t>had the highest average self esteem.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</si>
</sst>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4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Helv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0" borderId="0" xfId="0" applyNumberFormat="1"/>
    <xf numFmtId="0" fontId="3" fillId="2" borderId="1" xfId="0" applyFont="1" applyFill="1" applyBorder="1"/>
    <xf numFmtId="0" fontId="0" fillId="0" borderId="0" xfId="0" applyAlignment="1">
      <alignment horizontal="left" indent="1"/>
    </xf>
    <xf numFmtId="0" fontId="3" fillId="0" borderId="1" xfId="0" applyFont="1" applyBorder="1" applyAlignment="1">
      <alignment horizontal="left"/>
    </xf>
    <xf numFmtId="2" fontId="0" fillId="0" borderId="0" xfId="0" applyNumberFormat="1"/>
    <xf numFmtId="2" fontId="2" fillId="0" borderId="0" xfId="0" applyNumberFormat="1" applyFont="1"/>
    <xf numFmtId="170" fontId="2" fillId="0" borderId="0" xfId="0" applyNumberFormat="1" applyFont="1"/>
    <xf numFmtId="0" fontId="2" fillId="0" borderId="3" xfId="0" applyFont="1" applyBorder="1"/>
    <xf numFmtId="2" fontId="0" fillId="0" borderId="4" xfId="0" applyNumberFormat="1" applyBorder="1"/>
    <xf numFmtId="170" fontId="0" fillId="0" borderId="4" xfId="0" applyNumberFormat="1" applyBorder="1"/>
    <xf numFmtId="170" fontId="2" fillId="0" borderId="3" xfId="0" applyNumberFormat="1" applyFont="1" applyBorder="1"/>
    <xf numFmtId="2" fontId="2" fillId="0" borderId="3" xfId="0" applyNumberFormat="1" applyFont="1" applyBorder="1"/>
    <xf numFmtId="0" fontId="2" fillId="3" borderId="0" xfId="0" applyFont="1" applyFill="1"/>
    <xf numFmtId="0" fontId="2" fillId="4" borderId="0" xfId="0" applyFont="1" applyFill="1"/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righ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bit" refreshedDate="41000.555724999998" createdVersion="4" refreshedVersion="4" minRefreshableVersion="3" recordCount="60">
  <cacheSource type="worksheet">
    <worksheetSource name="Table1"/>
  </cacheSource>
  <cacheFields count="4">
    <cacheField name="Marital Status " numFmtId="0">
      <sharedItems count="4">
        <s v="Single"/>
        <s v="Married"/>
        <s v="Separated"/>
        <s v="Divorced"/>
      </sharedItems>
    </cacheField>
    <cacheField name="Length of Work (months)" numFmtId="0">
      <sharedItems containsSemiMixedTypes="0" containsString="0" containsNumber="1" containsInteger="1" minValue="2" maxValue="64"/>
    </cacheField>
    <cacheField name="Self Esteem" numFmtId="0">
      <sharedItems containsSemiMixedTypes="0" containsString="0" containsNumber="1" containsInteger="1" minValue="2" maxValue="6"/>
    </cacheField>
    <cacheField name="Support Level" numFmtId="0">
      <sharedItems count="2">
        <s v="None"/>
        <s v="Direc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x v="0"/>
    <n v="4"/>
    <n v="2"/>
    <x v="0"/>
  </r>
  <r>
    <x v="0"/>
    <n v="4"/>
    <n v="2"/>
    <x v="0"/>
  </r>
  <r>
    <x v="0"/>
    <n v="14"/>
    <n v="3"/>
    <x v="1"/>
  </r>
  <r>
    <x v="0"/>
    <n v="10"/>
    <n v="3"/>
    <x v="1"/>
  </r>
  <r>
    <x v="0"/>
    <n v="12"/>
    <n v="3"/>
    <x v="0"/>
  </r>
  <r>
    <x v="0"/>
    <n v="6"/>
    <n v="3"/>
    <x v="0"/>
  </r>
  <r>
    <x v="0"/>
    <n v="4"/>
    <n v="3"/>
    <x v="0"/>
  </r>
  <r>
    <x v="0"/>
    <n v="5"/>
    <n v="3"/>
    <x v="0"/>
  </r>
  <r>
    <x v="1"/>
    <n v="9"/>
    <n v="3"/>
    <x v="1"/>
  </r>
  <r>
    <x v="1"/>
    <n v="4"/>
    <n v="3"/>
    <x v="0"/>
  </r>
  <r>
    <x v="1"/>
    <n v="4"/>
    <n v="3"/>
    <x v="0"/>
  </r>
  <r>
    <x v="2"/>
    <n v="11"/>
    <n v="3"/>
    <x v="1"/>
  </r>
  <r>
    <x v="2"/>
    <n v="10"/>
    <n v="3"/>
    <x v="1"/>
  </r>
  <r>
    <x v="2"/>
    <n v="12"/>
    <n v="3"/>
    <x v="1"/>
  </r>
  <r>
    <x v="2"/>
    <n v="9"/>
    <n v="3"/>
    <x v="1"/>
  </r>
  <r>
    <x v="2"/>
    <n v="3"/>
    <n v="3"/>
    <x v="0"/>
  </r>
  <r>
    <x v="2"/>
    <n v="14"/>
    <n v="3"/>
    <x v="0"/>
  </r>
  <r>
    <x v="2"/>
    <n v="13"/>
    <n v="3"/>
    <x v="0"/>
  </r>
  <r>
    <x v="2"/>
    <n v="3"/>
    <n v="3"/>
    <x v="0"/>
  </r>
  <r>
    <x v="2"/>
    <n v="4"/>
    <n v="3"/>
    <x v="0"/>
  </r>
  <r>
    <x v="3"/>
    <n v="10"/>
    <n v="3"/>
    <x v="1"/>
  </r>
  <r>
    <x v="3"/>
    <n v="8"/>
    <n v="3"/>
    <x v="0"/>
  </r>
  <r>
    <x v="3"/>
    <n v="2"/>
    <n v="3"/>
    <x v="0"/>
  </r>
  <r>
    <x v="3"/>
    <n v="7"/>
    <n v="3"/>
    <x v="0"/>
  </r>
  <r>
    <x v="3"/>
    <n v="8"/>
    <n v="3"/>
    <x v="0"/>
  </r>
  <r>
    <x v="3"/>
    <n v="9"/>
    <n v="3"/>
    <x v="0"/>
  </r>
  <r>
    <x v="3"/>
    <n v="6"/>
    <n v="3"/>
    <x v="0"/>
  </r>
  <r>
    <x v="3"/>
    <n v="4"/>
    <n v="3"/>
    <x v="0"/>
  </r>
  <r>
    <x v="3"/>
    <n v="3"/>
    <n v="3"/>
    <x v="0"/>
  </r>
  <r>
    <x v="3"/>
    <n v="2"/>
    <n v="3"/>
    <x v="0"/>
  </r>
  <r>
    <x v="0"/>
    <n v="12"/>
    <n v="4"/>
    <x v="1"/>
  </r>
  <r>
    <x v="0"/>
    <n v="37"/>
    <n v="4"/>
    <x v="1"/>
  </r>
  <r>
    <x v="0"/>
    <n v="23"/>
    <n v="4"/>
    <x v="1"/>
  </r>
  <r>
    <x v="0"/>
    <n v="23"/>
    <n v="4"/>
    <x v="1"/>
  </r>
  <r>
    <x v="0"/>
    <n v="10"/>
    <n v="4"/>
    <x v="1"/>
  </r>
  <r>
    <x v="0"/>
    <n v="10"/>
    <n v="4"/>
    <x v="1"/>
  </r>
  <r>
    <x v="0"/>
    <n v="9"/>
    <n v="4"/>
    <x v="1"/>
  </r>
  <r>
    <x v="1"/>
    <n v="23"/>
    <n v="4"/>
    <x v="0"/>
  </r>
  <r>
    <x v="2"/>
    <n v="12"/>
    <n v="4"/>
    <x v="1"/>
  </r>
  <r>
    <x v="2"/>
    <n v="21"/>
    <n v="4"/>
    <x v="0"/>
  </r>
  <r>
    <x v="2"/>
    <n v="10"/>
    <n v="4"/>
    <x v="0"/>
  </r>
  <r>
    <x v="2"/>
    <n v="11"/>
    <n v="4"/>
    <x v="0"/>
  </r>
  <r>
    <x v="3"/>
    <n v="14"/>
    <n v="4"/>
    <x v="0"/>
  </r>
  <r>
    <x v="3"/>
    <n v="12"/>
    <n v="4"/>
    <x v="0"/>
  </r>
  <r>
    <x v="3"/>
    <n v="5"/>
    <n v="4"/>
    <x v="0"/>
  </r>
  <r>
    <x v="0"/>
    <n v="51"/>
    <n v="5"/>
    <x v="1"/>
  </r>
  <r>
    <x v="0"/>
    <n v="40"/>
    <n v="5"/>
    <x v="1"/>
  </r>
  <r>
    <x v="0"/>
    <n v="29"/>
    <n v="5"/>
    <x v="1"/>
  </r>
  <r>
    <x v="0"/>
    <n v="29"/>
    <n v="5"/>
    <x v="1"/>
  </r>
  <r>
    <x v="0"/>
    <n v="29"/>
    <n v="5"/>
    <x v="1"/>
  </r>
  <r>
    <x v="0"/>
    <n v="21"/>
    <n v="5"/>
    <x v="1"/>
  </r>
  <r>
    <x v="1"/>
    <n v="7"/>
    <n v="5"/>
    <x v="1"/>
  </r>
  <r>
    <x v="1"/>
    <n v="24"/>
    <n v="5"/>
    <x v="1"/>
  </r>
  <r>
    <x v="1"/>
    <n v="32"/>
    <n v="5"/>
    <x v="1"/>
  </r>
  <r>
    <x v="2"/>
    <n v="37"/>
    <n v="5"/>
    <x v="1"/>
  </r>
  <r>
    <x v="3"/>
    <n v="31"/>
    <n v="5"/>
    <x v="1"/>
  </r>
  <r>
    <x v="0"/>
    <n v="58"/>
    <n v="6"/>
    <x v="1"/>
  </r>
  <r>
    <x v="0"/>
    <n v="17"/>
    <n v="6"/>
    <x v="0"/>
  </r>
  <r>
    <x v="1"/>
    <n v="61"/>
    <n v="6"/>
    <x v="1"/>
  </r>
  <r>
    <x v="2"/>
    <n v="64"/>
    <n v="6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4:J17" firstHeaderRow="0" firstDataRow="1" firstDataCol="1"/>
  <pivotFields count="4">
    <pivotField axis="axisRow" showAll="0">
      <items count="5">
        <item x="3"/>
        <item x="1"/>
        <item x="2"/>
        <item x="0"/>
        <item t="default"/>
      </items>
    </pivotField>
    <pivotField dataField="1" showAll="0"/>
    <pivotField dataField="1" showAll="0"/>
    <pivotField axis="axisRow" showAll="0">
      <items count="3">
        <item x="1"/>
        <item x="0"/>
        <item t="default"/>
      </items>
    </pivotField>
  </pivotFields>
  <rowFields count="2">
    <field x="0"/>
    <field x="3"/>
  </rowFields>
  <rowItems count="1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Length of Work (months)" fld="1" baseField="0" baseItem="0"/>
    <dataField name="Sum of Self Esteem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3:D63" totalsRowShown="0" dataDxfId="0">
  <autoFilter ref="A3:D63"/>
  <sortState ref="A4:D63">
    <sortCondition ref="A4:A63"/>
  </sortState>
  <tableColumns count="4">
    <tableColumn id="1" name="Marital Status " dataDxfId="4"/>
    <tableColumn id="2" name="Length of Work (months)" dataDxfId="3"/>
    <tableColumn id="3" name="Self Esteem" dataDxfId="2"/>
    <tableColumn id="4" name="Support Level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H10" zoomScale="150" zoomScaleNormal="150" zoomScalePageLayoutView="150" workbookViewId="0">
      <selection activeCell="K16" sqref="K16"/>
    </sheetView>
  </sheetViews>
  <sheetFormatPr defaultColWidth="14.28515625" defaultRowHeight="12.75" x14ac:dyDescent="0.2"/>
  <cols>
    <col min="1" max="1" width="15.140625" style="2" customWidth="1"/>
    <col min="2" max="2" width="24.7109375" style="2" customWidth="1"/>
    <col min="3" max="3" width="18.140625" style="2" customWidth="1"/>
    <col min="4" max="4" width="14.7109375" style="2" customWidth="1"/>
    <col min="5" max="5" width="13.140625" style="2" bestFit="1" customWidth="1"/>
    <col min="6" max="6" width="3.7109375" style="2" bestFit="1" customWidth="1"/>
    <col min="7" max="7" width="9.28515625" style="2" bestFit="1" customWidth="1"/>
    <col min="8" max="8" width="15.140625" style="2" bestFit="1" customWidth="1"/>
    <col min="9" max="9" width="33" style="2" bestFit="1" customWidth="1"/>
    <col min="10" max="10" width="20.7109375" style="2" bestFit="1" customWidth="1"/>
    <col min="11" max="16384" width="14.28515625" style="2"/>
  </cols>
  <sheetData>
    <row r="1" spans="1:10" x14ac:dyDescent="0.2">
      <c r="A1" s="1" t="s">
        <v>12</v>
      </c>
    </row>
    <row r="3" spans="1:10" x14ac:dyDescent="0.2">
      <c r="A3" s="3" t="s">
        <v>3</v>
      </c>
      <c r="B3" s="1" t="s">
        <v>8</v>
      </c>
      <c r="C3" s="3" t="s">
        <v>2</v>
      </c>
      <c r="D3" s="1" t="s">
        <v>1</v>
      </c>
      <c r="E3" s="1" t="s">
        <v>11</v>
      </c>
      <c r="F3" s="3" t="s">
        <v>0</v>
      </c>
      <c r="G3" s="3" t="s">
        <v>2</v>
      </c>
    </row>
    <row r="4" spans="1:10" x14ac:dyDescent="0.2">
      <c r="A4" s="4" t="s">
        <v>7</v>
      </c>
      <c r="B4" s="4">
        <v>10</v>
      </c>
      <c r="C4" s="4">
        <v>3</v>
      </c>
      <c r="D4" s="4" t="s">
        <v>10</v>
      </c>
      <c r="E4" s="4">
        <v>9</v>
      </c>
      <c r="F4" s="4">
        <v>52</v>
      </c>
      <c r="G4" s="4">
        <v>2</v>
      </c>
      <c r="H4" s="5" t="s">
        <v>13</v>
      </c>
      <c r="I4" t="s">
        <v>15</v>
      </c>
      <c r="J4" t="s">
        <v>16</v>
      </c>
    </row>
    <row r="5" spans="1:10" x14ac:dyDescent="0.2">
      <c r="A5" s="4" t="s">
        <v>7</v>
      </c>
      <c r="B5" s="4">
        <v>8</v>
      </c>
      <c r="C5" s="4">
        <v>3</v>
      </c>
      <c r="D5" s="4" t="s">
        <v>9</v>
      </c>
      <c r="E5" s="4">
        <v>9</v>
      </c>
      <c r="F5" s="4">
        <v>52</v>
      </c>
      <c r="G5" s="4">
        <v>2</v>
      </c>
      <c r="H5" s="6" t="s">
        <v>7</v>
      </c>
      <c r="I5" s="8">
        <v>121</v>
      </c>
      <c r="J5" s="8">
        <v>47</v>
      </c>
    </row>
    <row r="6" spans="1:10" x14ac:dyDescent="0.2">
      <c r="A6" s="4" t="s">
        <v>7</v>
      </c>
      <c r="B6" s="4">
        <v>2</v>
      </c>
      <c r="C6" s="4">
        <v>3</v>
      </c>
      <c r="D6" s="4" t="s">
        <v>9</v>
      </c>
      <c r="E6" s="4">
        <v>11</v>
      </c>
      <c r="F6" s="4">
        <v>40</v>
      </c>
      <c r="G6" s="4">
        <v>3</v>
      </c>
      <c r="H6" s="10" t="s">
        <v>10</v>
      </c>
      <c r="I6" s="8">
        <v>41</v>
      </c>
      <c r="J6" s="8">
        <v>8</v>
      </c>
    </row>
    <row r="7" spans="1:10" x14ac:dyDescent="0.2">
      <c r="A7" s="4" t="s">
        <v>7</v>
      </c>
      <c r="B7" s="4">
        <v>7</v>
      </c>
      <c r="C7" s="4">
        <v>3</v>
      </c>
      <c r="D7" s="4" t="s">
        <v>9</v>
      </c>
      <c r="E7" s="4">
        <v>9</v>
      </c>
      <c r="F7" s="4">
        <v>46</v>
      </c>
      <c r="G7" s="4">
        <v>3</v>
      </c>
      <c r="H7" s="10" t="s">
        <v>9</v>
      </c>
      <c r="I7" s="8">
        <v>80</v>
      </c>
      <c r="J7" s="8">
        <v>39</v>
      </c>
    </row>
    <row r="8" spans="1:10" x14ac:dyDescent="0.2">
      <c r="A8" s="4" t="s">
        <v>7</v>
      </c>
      <c r="B8" s="4">
        <v>8</v>
      </c>
      <c r="C8" s="4">
        <v>3</v>
      </c>
      <c r="D8" s="4" t="s">
        <v>9</v>
      </c>
      <c r="E8" s="4">
        <v>12</v>
      </c>
      <c r="F8" s="4">
        <v>40</v>
      </c>
      <c r="G8" s="4">
        <v>3</v>
      </c>
      <c r="H8" s="6" t="s">
        <v>5</v>
      </c>
      <c r="I8" s="8">
        <v>164</v>
      </c>
      <c r="J8" s="8">
        <v>34</v>
      </c>
    </row>
    <row r="9" spans="1:10" x14ac:dyDescent="0.2">
      <c r="A9" s="4" t="s">
        <v>7</v>
      </c>
      <c r="B9" s="4">
        <v>9</v>
      </c>
      <c r="C9" s="4">
        <v>3</v>
      </c>
      <c r="D9" s="4" t="s">
        <v>9</v>
      </c>
      <c r="E9" s="4">
        <v>10</v>
      </c>
      <c r="F9" s="4">
        <v>47</v>
      </c>
      <c r="G9" s="4">
        <v>3</v>
      </c>
      <c r="H9" s="10" t="s">
        <v>10</v>
      </c>
      <c r="I9" s="8">
        <v>133</v>
      </c>
      <c r="J9" s="8">
        <v>24</v>
      </c>
    </row>
    <row r="10" spans="1:10" x14ac:dyDescent="0.2">
      <c r="A10" s="4" t="s">
        <v>7</v>
      </c>
      <c r="B10" s="4">
        <v>6</v>
      </c>
      <c r="C10" s="4">
        <v>3</v>
      </c>
      <c r="D10" s="4" t="s">
        <v>9</v>
      </c>
      <c r="E10" s="4">
        <v>10</v>
      </c>
      <c r="F10" s="4">
        <v>50</v>
      </c>
      <c r="G10" s="4">
        <v>3</v>
      </c>
      <c r="H10" s="10" t="s">
        <v>9</v>
      </c>
      <c r="I10" s="8">
        <v>31</v>
      </c>
      <c r="J10" s="8">
        <v>10</v>
      </c>
    </row>
    <row r="11" spans="1:10" x14ac:dyDescent="0.2">
      <c r="A11" s="4" t="s">
        <v>7</v>
      </c>
      <c r="B11" s="4">
        <v>4</v>
      </c>
      <c r="C11" s="4">
        <v>3</v>
      </c>
      <c r="D11" s="4" t="s">
        <v>9</v>
      </c>
      <c r="E11" s="4">
        <v>10</v>
      </c>
      <c r="F11" s="4">
        <v>44</v>
      </c>
      <c r="G11" s="4">
        <v>3</v>
      </c>
      <c r="H11" s="6" t="s">
        <v>6</v>
      </c>
      <c r="I11" s="8">
        <v>234</v>
      </c>
      <c r="J11" s="8">
        <v>54</v>
      </c>
    </row>
    <row r="12" spans="1:10" x14ac:dyDescent="0.2">
      <c r="A12" s="4" t="s">
        <v>7</v>
      </c>
      <c r="B12" s="4">
        <v>3</v>
      </c>
      <c r="C12" s="4">
        <v>3</v>
      </c>
      <c r="D12" s="4" t="s">
        <v>9</v>
      </c>
      <c r="E12" s="4">
        <v>9</v>
      </c>
      <c r="F12" s="4">
        <v>46</v>
      </c>
      <c r="G12" s="4">
        <v>3</v>
      </c>
      <c r="H12" s="10" t="s">
        <v>10</v>
      </c>
      <c r="I12" s="8">
        <v>155</v>
      </c>
      <c r="J12" s="8">
        <v>27</v>
      </c>
    </row>
    <row r="13" spans="1:10" x14ac:dyDescent="0.2">
      <c r="A13" s="4" t="s">
        <v>7</v>
      </c>
      <c r="B13" s="4">
        <v>2</v>
      </c>
      <c r="C13" s="4">
        <v>3</v>
      </c>
      <c r="D13" s="4" t="s">
        <v>9</v>
      </c>
      <c r="E13" s="4">
        <v>9</v>
      </c>
      <c r="F13" s="4">
        <v>47</v>
      </c>
      <c r="G13" s="4">
        <v>3</v>
      </c>
      <c r="H13" s="10" t="s">
        <v>9</v>
      </c>
      <c r="I13" s="8">
        <v>79</v>
      </c>
      <c r="J13" s="8">
        <v>27</v>
      </c>
    </row>
    <row r="14" spans="1:10" x14ac:dyDescent="0.2">
      <c r="A14" s="4" t="s">
        <v>7</v>
      </c>
      <c r="B14" s="4">
        <v>14</v>
      </c>
      <c r="C14" s="4">
        <v>4</v>
      </c>
      <c r="D14" s="4" t="s">
        <v>9</v>
      </c>
      <c r="E14" s="4">
        <v>10</v>
      </c>
      <c r="F14" s="4">
        <v>51</v>
      </c>
      <c r="G14" s="4">
        <v>3</v>
      </c>
      <c r="H14" s="6" t="s">
        <v>4</v>
      </c>
      <c r="I14" s="8">
        <v>457</v>
      </c>
      <c r="J14" s="8">
        <v>92</v>
      </c>
    </row>
    <row r="15" spans="1:10" x14ac:dyDescent="0.2">
      <c r="A15" s="4" t="s">
        <v>7</v>
      </c>
      <c r="B15" s="4">
        <v>12</v>
      </c>
      <c r="C15" s="4">
        <v>4</v>
      </c>
      <c r="D15" s="4" t="s">
        <v>9</v>
      </c>
      <c r="E15" s="4">
        <v>9</v>
      </c>
      <c r="F15" s="4">
        <v>47</v>
      </c>
      <c r="G15" s="4">
        <v>3</v>
      </c>
      <c r="H15" s="10" t="s">
        <v>10</v>
      </c>
      <c r="I15" s="8">
        <v>405</v>
      </c>
      <c r="J15" s="8">
        <v>70</v>
      </c>
    </row>
    <row r="16" spans="1:10" x14ac:dyDescent="0.2">
      <c r="A16" s="4" t="s">
        <v>7</v>
      </c>
      <c r="B16" s="4">
        <v>5</v>
      </c>
      <c r="C16" s="4">
        <v>4</v>
      </c>
      <c r="D16" s="4" t="s">
        <v>9</v>
      </c>
      <c r="E16" s="4">
        <v>9</v>
      </c>
      <c r="F16" s="4">
        <v>51</v>
      </c>
      <c r="G16" s="4">
        <v>3</v>
      </c>
      <c r="H16" s="10" t="s">
        <v>9</v>
      </c>
      <c r="I16" s="8">
        <v>52</v>
      </c>
      <c r="J16" s="8">
        <v>22</v>
      </c>
    </row>
    <row r="17" spans="1:13" x14ac:dyDescent="0.2">
      <c r="A17" s="4" t="s">
        <v>7</v>
      </c>
      <c r="B17" s="4">
        <v>31</v>
      </c>
      <c r="C17" s="4">
        <v>5</v>
      </c>
      <c r="D17" s="4" t="s">
        <v>10</v>
      </c>
      <c r="E17" s="4">
        <v>10</v>
      </c>
      <c r="F17" s="4">
        <v>42</v>
      </c>
      <c r="G17" s="4">
        <v>3</v>
      </c>
      <c r="H17" s="6" t="s">
        <v>14</v>
      </c>
      <c r="I17" s="8">
        <v>976</v>
      </c>
      <c r="J17" s="8">
        <v>227</v>
      </c>
    </row>
    <row r="18" spans="1:13" x14ac:dyDescent="0.2">
      <c r="A18" s="4" t="s">
        <v>5</v>
      </c>
      <c r="B18" s="4">
        <v>9</v>
      </c>
      <c r="C18" s="4">
        <v>3</v>
      </c>
      <c r="D18" s="4" t="s">
        <v>10</v>
      </c>
      <c r="E18" s="4">
        <v>9</v>
      </c>
      <c r="F18" s="4">
        <v>48</v>
      </c>
      <c r="G18" s="4">
        <v>3</v>
      </c>
      <c r="H18"/>
      <c r="I18"/>
      <c r="J18"/>
    </row>
    <row r="19" spans="1:13" x14ac:dyDescent="0.2">
      <c r="A19" s="4" t="s">
        <v>5</v>
      </c>
      <c r="B19" s="4">
        <v>4</v>
      </c>
      <c r="C19" s="4">
        <v>3</v>
      </c>
      <c r="D19" s="4" t="s">
        <v>9</v>
      </c>
      <c r="E19" s="4">
        <v>9</v>
      </c>
      <c r="F19" s="4">
        <v>46</v>
      </c>
      <c r="G19" s="4">
        <v>3</v>
      </c>
      <c r="H19" s="9" t="s">
        <v>13</v>
      </c>
      <c r="I19" s="9" t="s">
        <v>17</v>
      </c>
      <c r="J19" s="9" t="s">
        <v>18</v>
      </c>
    </row>
    <row r="20" spans="1:13" x14ac:dyDescent="0.2">
      <c r="A20" s="4" t="s">
        <v>5</v>
      </c>
      <c r="B20" s="4">
        <v>4</v>
      </c>
      <c r="C20" s="4">
        <v>3</v>
      </c>
      <c r="D20" s="4" t="s">
        <v>9</v>
      </c>
      <c r="E20" s="4">
        <v>12</v>
      </c>
      <c r="F20" s="4">
        <v>37</v>
      </c>
      <c r="G20" s="4">
        <v>3</v>
      </c>
      <c r="H20" s="11" t="s">
        <v>7</v>
      </c>
      <c r="I20" s="16">
        <f>GETPIVOTDATA("Sum of Length of Work (months)",$H$4,"Marital Status ","Divorced")/14</f>
        <v>8.6428571428571423</v>
      </c>
      <c r="J20" s="17">
        <f>GETPIVOTDATA("Sum of Self Esteem",$H$4,"Marital Status ","Divorced")/14</f>
        <v>3.3571428571428572</v>
      </c>
    </row>
    <row r="21" spans="1:13" x14ac:dyDescent="0.2">
      <c r="A21" s="4" t="s">
        <v>5</v>
      </c>
      <c r="B21" s="4">
        <v>23</v>
      </c>
      <c r="C21" s="4">
        <v>4</v>
      </c>
      <c r="D21" s="4" t="s">
        <v>9</v>
      </c>
      <c r="E21" s="4">
        <v>12</v>
      </c>
      <c r="F21" s="4">
        <v>35</v>
      </c>
      <c r="G21" s="4">
        <v>3</v>
      </c>
      <c r="H21" s="10" t="s">
        <v>10</v>
      </c>
      <c r="I21" s="12">
        <f>GETPIVOTDATA("Sum of Length of Work (months)",$H$4,"Marital Status ","Divorced","Support Level","Direct")/2</f>
        <v>20.5</v>
      </c>
      <c r="J21">
        <f>GETPIVOTDATA("Sum of Self Esteem",$H$4,"Marital Status ","Divorced","Support Level","Direct")/2</f>
        <v>4</v>
      </c>
    </row>
    <row r="22" spans="1:13" x14ac:dyDescent="0.2">
      <c r="A22" s="4" t="s">
        <v>5</v>
      </c>
      <c r="B22" s="4">
        <v>7</v>
      </c>
      <c r="C22" s="4">
        <v>5</v>
      </c>
      <c r="D22" s="4" t="s">
        <v>10</v>
      </c>
      <c r="E22" s="4">
        <v>9</v>
      </c>
      <c r="F22" s="4">
        <v>43</v>
      </c>
      <c r="G22" s="4">
        <v>3</v>
      </c>
      <c r="H22" s="10" t="s">
        <v>9</v>
      </c>
      <c r="I22" s="13">
        <f>GETPIVOTDATA("Sum of Length of Work (months)",$H$4,"Marital Status ","Divorced","Support Level","None")/12</f>
        <v>6.666666666666667</v>
      </c>
      <c r="J22" s="14">
        <f>GETPIVOTDATA("Sum of Self Esteem",$H$4,"Marital Status ","Divorced","Support Level","None")/12</f>
        <v>3.25</v>
      </c>
      <c r="K22" s="21" t="s">
        <v>19</v>
      </c>
      <c r="L22" s="21"/>
      <c r="M22" s="21"/>
    </row>
    <row r="23" spans="1:13" x14ac:dyDescent="0.2">
      <c r="A23" s="4" t="s">
        <v>5</v>
      </c>
      <c r="B23" s="4">
        <v>24</v>
      </c>
      <c r="C23" s="4">
        <v>5</v>
      </c>
      <c r="D23" s="4" t="s">
        <v>10</v>
      </c>
      <c r="E23" s="4">
        <v>10</v>
      </c>
      <c r="F23" s="4">
        <v>45</v>
      </c>
      <c r="G23" s="4">
        <v>3</v>
      </c>
      <c r="H23" s="11" t="s">
        <v>5</v>
      </c>
      <c r="I23" s="15">
        <f>GETPIVOTDATA("Sum of Length of Work (months)",$H$4,"Marital Status ","Married")/8</f>
        <v>20.5</v>
      </c>
      <c r="J23" s="18">
        <f>GETPIVOTDATA("Sum of Self Esteem",$H$4,"Marital Status ","Married")/8</f>
        <v>4.25</v>
      </c>
      <c r="K23" s="21" t="s">
        <v>20</v>
      </c>
      <c r="L23" s="21"/>
      <c r="M23" s="21"/>
    </row>
    <row r="24" spans="1:13" x14ac:dyDescent="0.2">
      <c r="A24" s="4" t="s">
        <v>5</v>
      </c>
      <c r="B24" s="4">
        <v>32</v>
      </c>
      <c r="C24" s="4">
        <v>5</v>
      </c>
      <c r="D24" s="4" t="s">
        <v>10</v>
      </c>
      <c r="E24" s="4">
        <v>10</v>
      </c>
      <c r="F24" s="4">
        <v>50</v>
      </c>
      <c r="G24" s="4">
        <v>3</v>
      </c>
      <c r="H24" s="10" t="s">
        <v>10</v>
      </c>
      <c r="I24" s="2">
        <f>GETPIVOTDATA("Sum of Length of Work (months)",$H$4,"Marital Status ","Married","Support Level","Direct")/5</f>
        <v>26.6</v>
      </c>
      <c r="J24" s="2">
        <f>GETPIVOTDATA("Sum of Self Esteem",$H$4,"Marital Status ","Married","Support Level","Direct")/5</f>
        <v>4.8</v>
      </c>
      <c r="K24" s="21" t="s">
        <v>21</v>
      </c>
      <c r="L24" s="21"/>
      <c r="M24" s="21"/>
    </row>
    <row r="25" spans="1:13" x14ac:dyDescent="0.2">
      <c r="A25" s="4" t="s">
        <v>5</v>
      </c>
      <c r="B25" s="4">
        <v>61</v>
      </c>
      <c r="C25" s="4">
        <v>6</v>
      </c>
      <c r="D25" s="4" t="s">
        <v>10</v>
      </c>
      <c r="E25" s="4">
        <v>9</v>
      </c>
      <c r="F25" s="4">
        <v>46</v>
      </c>
      <c r="G25" s="4">
        <v>3</v>
      </c>
      <c r="H25" s="10" t="s">
        <v>9</v>
      </c>
      <c r="I25" s="13">
        <f>GETPIVOTDATA("Sum of Length of Work (months)",$H$4,"Marital Status ","Married","Support Level","None")/3</f>
        <v>10.333333333333334</v>
      </c>
      <c r="J25" s="14">
        <f>GETPIVOTDATA("Sum of Self Esteem",$H$4,"Marital Status ","Married","Support Level","None")/3</f>
        <v>3.3333333333333335</v>
      </c>
      <c r="K25" s="21"/>
      <c r="L25" s="21"/>
      <c r="M25" s="21"/>
    </row>
    <row r="26" spans="1:13" x14ac:dyDescent="0.2">
      <c r="A26" s="4" t="s">
        <v>6</v>
      </c>
      <c r="B26" s="4">
        <v>11</v>
      </c>
      <c r="C26" s="4">
        <v>3</v>
      </c>
      <c r="D26" s="4" t="s">
        <v>10</v>
      </c>
      <c r="E26" s="4">
        <v>11</v>
      </c>
      <c r="F26" s="4">
        <v>49</v>
      </c>
      <c r="G26" s="4">
        <v>3</v>
      </c>
      <c r="H26" s="11" t="s">
        <v>6</v>
      </c>
      <c r="I26" s="15">
        <f>GETPIVOTDATA("Sum of Length of Work (months)",$H$4,"Marital Status ","Separated")/15</f>
        <v>15.6</v>
      </c>
      <c r="J26" s="15">
        <f>GETPIVOTDATA("Sum of Self Esteem",$H$4,"Marital Status ","Separated")/15</f>
        <v>3.6</v>
      </c>
      <c r="K26" s="21" t="s">
        <v>22</v>
      </c>
      <c r="L26" s="21"/>
      <c r="M26" s="21"/>
    </row>
    <row r="27" spans="1:13" x14ac:dyDescent="0.2">
      <c r="A27" s="4" t="s">
        <v>6</v>
      </c>
      <c r="B27" s="4">
        <v>10</v>
      </c>
      <c r="C27" s="4">
        <v>3</v>
      </c>
      <c r="D27" s="4" t="s">
        <v>10</v>
      </c>
      <c r="E27" s="4">
        <v>12</v>
      </c>
      <c r="F27" s="4">
        <v>48</v>
      </c>
      <c r="G27" s="4">
        <v>3</v>
      </c>
      <c r="H27" s="10" t="s">
        <v>10</v>
      </c>
      <c r="I27" s="13">
        <f>GETPIVOTDATA("Sum of Length of Work (months)",$H$4,"Marital Status ","Separated","Support Level","Direct")/7</f>
        <v>22.142857142857142</v>
      </c>
      <c r="J27" s="14">
        <f>GETPIVOTDATA("Sum of Self Esteem",$H$4,"Marital Status ","Separated","Support Level","Direct")/7</f>
        <v>3.8571428571428572</v>
      </c>
      <c r="K27" s="21" t="s">
        <v>23</v>
      </c>
      <c r="L27" s="21"/>
      <c r="M27" s="21"/>
    </row>
    <row r="28" spans="1:13" x14ac:dyDescent="0.2">
      <c r="A28" s="4" t="s">
        <v>6</v>
      </c>
      <c r="B28" s="4">
        <v>12</v>
      </c>
      <c r="C28" s="4">
        <v>3</v>
      </c>
      <c r="D28" s="4" t="s">
        <v>10</v>
      </c>
      <c r="E28" s="4">
        <v>10</v>
      </c>
      <c r="F28" s="4">
        <v>45</v>
      </c>
      <c r="G28" s="4">
        <v>3</v>
      </c>
      <c r="H28" s="10" t="s">
        <v>9</v>
      </c>
      <c r="I28" s="13">
        <f>GETPIVOTDATA("Sum of Length of Work (months)",$H$4,"Marital Status ","Separated","Support Level","None")/8</f>
        <v>9.875</v>
      </c>
      <c r="J28" s="14">
        <f>GETPIVOTDATA("Sum of Self Esteem",$H$4,"Marital Status ","Separated","Support Level","None")/8</f>
        <v>3.375</v>
      </c>
      <c r="K28" s="21" t="s">
        <v>24</v>
      </c>
      <c r="L28" s="21"/>
      <c r="M28" s="21"/>
    </row>
    <row r="29" spans="1:13" x14ac:dyDescent="0.2">
      <c r="A29" s="4" t="s">
        <v>6</v>
      </c>
      <c r="B29" s="4">
        <v>9</v>
      </c>
      <c r="C29" s="4">
        <v>3</v>
      </c>
      <c r="D29" s="4" t="s">
        <v>10</v>
      </c>
      <c r="E29" s="4">
        <v>9</v>
      </c>
      <c r="F29" s="4">
        <v>47</v>
      </c>
      <c r="G29" s="4">
        <v>3</v>
      </c>
      <c r="H29" s="11" t="s">
        <v>4</v>
      </c>
      <c r="I29" s="19">
        <f>GETPIVOTDATA("Sum of Length of Work (months)",$H$4,"Marital Status ","Single")/23</f>
        <v>19.869565217391305</v>
      </c>
      <c r="J29" s="15">
        <f>GETPIVOTDATA("Sum of Self Esteem",$H$4,"Marital Status ","Single")/23</f>
        <v>4</v>
      </c>
      <c r="K29" s="21"/>
      <c r="L29" s="21"/>
      <c r="M29" s="21"/>
    </row>
    <row r="30" spans="1:13" x14ac:dyDescent="0.2">
      <c r="A30" s="4" t="s">
        <v>6</v>
      </c>
      <c r="B30" s="4">
        <v>3</v>
      </c>
      <c r="C30" s="4">
        <v>3</v>
      </c>
      <c r="D30" s="4" t="s">
        <v>9</v>
      </c>
      <c r="E30" s="4">
        <v>9</v>
      </c>
      <c r="F30" s="4">
        <v>46</v>
      </c>
      <c r="G30" s="4">
        <v>3</v>
      </c>
      <c r="H30" s="10" t="s">
        <v>10</v>
      </c>
      <c r="I30" s="13">
        <f>GETPIVOTDATA("Sum of Length of Work (months)",$H$4,"Marital Status ","Single","Support Level","Direct")/16</f>
        <v>25.3125</v>
      </c>
      <c r="J30" s="14">
        <f>GETPIVOTDATA("Sum of Self Esteem",$H$4,"Marital Status ","Single","Support Level","Direct")/16</f>
        <v>4.375</v>
      </c>
      <c r="K30" s="21" t="s">
        <v>25</v>
      </c>
      <c r="L30" s="21"/>
      <c r="M30" s="21"/>
    </row>
    <row r="31" spans="1:13" x14ac:dyDescent="0.2">
      <c r="A31" s="4" t="s">
        <v>6</v>
      </c>
      <c r="B31" s="4">
        <v>14</v>
      </c>
      <c r="C31" s="4">
        <v>3</v>
      </c>
      <c r="D31" s="4" t="s">
        <v>9</v>
      </c>
      <c r="E31" s="4">
        <v>9</v>
      </c>
      <c r="F31" s="4">
        <v>47</v>
      </c>
      <c r="G31" s="4">
        <v>3</v>
      </c>
      <c r="H31" s="10" t="s">
        <v>9</v>
      </c>
      <c r="I31" s="19">
        <f>GETPIVOTDATA("Sum of Length of Work (months)",$H$4,"Marital Status ","Single","Support Level","None")/7</f>
        <v>7.4285714285714288</v>
      </c>
      <c r="J31" s="18">
        <f>GETPIVOTDATA("Sum of Self Esteem",$H$4,"Marital Status ","Single","Support Level","None")/7</f>
        <v>3.1428571428571428</v>
      </c>
      <c r="K31" s="21" t="s">
        <v>26</v>
      </c>
      <c r="L31" s="21"/>
      <c r="M31" s="21"/>
    </row>
    <row r="32" spans="1:13" x14ac:dyDescent="0.2">
      <c r="A32" s="4" t="s">
        <v>6</v>
      </c>
      <c r="B32" s="4">
        <v>13</v>
      </c>
      <c r="C32" s="4">
        <v>3</v>
      </c>
      <c r="D32" s="4" t="s">
        <v>9</v>
      </c>
      <c r="E32" s="4">
        <v>10</v>
      </c>
      <c r="F32" s="4">
        <v>45</v>
      </c>
      <c r="G32" s="4">
        <v>3</v>
      </c>
      <c r="H32" s="7" t="s">
        <v>14</v>
      </c>
      <c r="I32" s="20"/>
      <c r="J32" s="20"/>
    </row>
    <row r="33" spans="1:7" x14ac:dyDescent="0.2">
      <c r="A33" s="4" t="s">
        <v>6</v>
      </c>
      <c r="B33" s="4">
        <v>3</v>
      </c>
      <c r="C33" s="4">
        <v>3</v>
      </c>
      <c r="D33" s="4" t="s">
        <v>9</v>
      </c>
      <c r="E33" s="4">
        <v>10</v>
      </c>
      <c r="F33" s="4">
        <v>47</v>
      </c>
      <c r="G33" s="4">
        <v>3</v>
      </c>
    </row>
    <row r="34" spans="1:7" x14ac:dyDescent="0.2">
      <c r="A34" s="4" t="s">
        <v>6</v>
      </c>
      <c r="B34" s="4">
        <v>4</v>
      </c>
      <c r="C34" s="4">
        <v>3</v>
      </c>
      <c r="D34" s="4" t="s">
        <v>9</v>
      </c>
      <c r="E34" s="4">
        <v>13</v>
      </c>
      <c r="F34" s="4">
        <v>28</v>
      </c>
      <c r="G34" s="4">
        <v>4</v>
      </c>
    </row>
    <row r="35" spans="1:7" x14ac:dyDescent="0.2">
      <c r="A35" s="4" t="s">
        <v>6</v>
      </c>
      <c r="B35" s="4">
        <v>12</v>
      </c>
      <c r="C35" s="4">
        <v>4</v>
      </c>
      <c r="D35" s="4" t="s">
        <v>10</v>
      </c>
      <c r="E35" s="4">
        <v>12</v>
      </c>
      <c r="F35" s="4">
        <v>42</v>
      </c>
      <c r="G35" s="4">
        <v>4</v>
      </c>
    </row>
    <row r="36" spans="1:7" x14ac:dyDescent="0.2">
      <c r="A36" s="4" t="s">
        <v>6</v>
      </c>
      <c r="B36" s="4">
        <v>21</v>
      </c>
      <c r="C36" s="4">
        <v>4</v>
      </c>
      <c r="D36" s="4" t="s">
        <v>9</v>
      </c>
      <c r="E36" s="4">
        <v>10</v>
      </c>
      <c r="F36" s="4">
        <v>40</v>
      </c>
      <c r="G36" s="4">
        <v>4</v>
      </c>
    </row>
    <row r="37" spans="1:7" x14ac:dyDescent="0.2">
      <c r="A37" s="4" t="s">
        <v>6</v>
      </c>
      <c r="B37" s="4">
        <v>10</v>
      </c>
      <c r="C37" s="4">
        <v>4</v>
      </c>
      <c r="D37" s="4" t="s">
        <v>9</v>
      </c>
      <c r="E37" s="4">
        <v>12</v>
      </c>
      <c r="F37" s="4">
        <v>38</v>
      </c>
      <c r="G37" s="4">
        <v>4</v>
      </c>
    </row>
    <row r="38" spans="1:7" x14ac:dyDescent="0.2">
      <c r="A38" s="4" t="s">
        <v>6</v>
      </c>
      <c r="B38" s="4">
        <v>11</v>
      </c>
      <c r="C38" s="4">
        <v>4</v>
      </c>
      <c r="D38" s="4" t="s">
        <v>9</v>
      </c>
      <c r="E38" s="4">
        <v>9</v>
      </c>
      <c r="F38" s="4">
        <v>45</v>
      </c>
      <c r="G38" s="4">
        <v>4</v>
      </c>
    </row>
    <row r="39" spans="1:7" x14ac:dyDescent="0.2">
      <c r="A39" s="4" t="s">
        <v>6</v>
      </c>
      <c r="B39" s="4">
        <v>37</v>
      </c>
      <c r="C39" s="4">
        <v>5</v>
      </c>
      <c r="D39" s="4" t="s">
        <v>10</v>
      </c>
      <c r="E39" s="4">
        <v>10</v>
      </c>
      <c r="F39" s="4">
        <v>47</v>
      </c>
      <c r="G39" s="4">
        <v>4</v>
      </c>
    </row>
    <row r="40" spans="1:7" x14ac:dyDescent="0.2">
      <c r="A40" s="4" t="s">
        <v>6</v>
      </c>
      <c r="B40" s="4">
        <v>64</v>
      </c>
      <c r="C40" s="4">
        <v>6</v>
      </c>
      <c r="D40" s="4" t="s">
        <v>10</v>
      </c>
      <c r="E40" s="4">
        <v>9</v>
      </c>
      <c r="F40" s="4">
        <v>47</v>
      </c>
      <c r="G40" s="4">
        <v>4</v>
      </c>
    </row>
    <row r="41" spans="1:7" x14ac:dyDescent="0.2">
      <c r="A41" s="4" t="s">
        <v>4</v>
      </c>
      <c r="B41" s="4">
        <v>4</v>
      </c>
      <c r="C41" s="4">
        <v>2</v>
      </c>
      <c r="D41" s="4" t="s">
        <v>9</v>
      </c>
      <c r="E41" s="4">
        <v>12</v>
      </c>
      <c r="F41" s="4">
        <v>39</v>
      </c>
      <c r="G41" s="4">
        <v>4</v>
      </c>
    </row>
    <row r="42" spans="1:7" x14ac:dyDescent="0.2">
      <c r="A42" s="4" t="s">
        <v>4</v>
      </c>
      <c r="B42" s="4">
        <v>4</v>
      </c>
      <c r="C42" s="4">
        <v>2</v>
      </c>
      <c r="D42" s="4" t="s">
        <v>9</v>
      </c>
      <c r="E42" s="4">
        <v>10</v>
      </c>
      <c r="F42" s="4">
        <v>43</v>
      </c>
      <c r="G42" s="4">
        <v>4</v>
      </c>
    </row>
    <row r="43" spans="1:7" x14ac:dyDescent="0.2">
      <c r="A43" s="4" t="s">
        <v>4</v>
      </c>
      <c r="B43" s="4">
        <v>14</v>
      </c>
      <c r="C43" s="4">
        <v>3</v>
      </c>
      <c r="D43" s="4" t="s">
        <v>10</v>
      </c>
      <c r="E43" s="4">
        <v>11</v>
      </c>
      <c r="F43" s="4">
        <v>39</v>
      </c>
      <c r="G43" s="4">
        <v>4</v>
      </c>
    </row>
    <row r="44" spans="1:7" x14ac:dyDescent="0.2">
      <c r="A44" s="4" t="s">
        <v>4</v>
      </c>
      <c r="B44" s="4">
        <v>10</v>
      </c>
      <c r="C44" s="4">
        <v>3</v>
      </c>
      <c r="D44" s="4" t="s">
        <v>10</v>
      </c>
      <c r="E44" s="4">
        <v>12</v>
      </c>
      <c r="F44" s="4">
        <v>33</v>
      </c>
      <c r="G44" s="4">
        <v>4</v>
      </c>
    </row>
    <row r="45" spans="1:7" x14ac:dyDescent="0.2">
      <c r="A45" s="4" t="s">
        <v>4</v>
      </c>
      <c r="B45" s="4">
        <v>12</v>
      </c>
      <c r="C45" s="4">
        <v>3</v>
      </c>
      <c r="D45" s="4" t="s">
        <v>9</v>
      </c>
      <c r="E45" s="4">
        <v>12</v>
      </c>
      <c r="F45" s="4">
        <v>35</v>
      </c>
      <c r="G45" s="4">
        <v>4</v>
      </c>
    </row>
    <row r="46" spans="1:7" x14ac:dyDescent="0.2">
      <c r="A46" s="4" t="s">
        <v>4</v>
      </c>
      <c r="B46" s="4">
        <v>6</v>
      </c>
      <c r="C46" s="4">
        <v>3</v>
      </c>
      <c r="D46" s="4" t="s">
        <v>9</v>
      </c>
      <c r="E46" s="4">
        <v>12</v>
      </c>
      <c r="F46" s="4">
        <v>45</v>
      </c>
      <c r="G46" s="4">
        <v>4</v>
      </c>
    </row>
    <row r="47" spans="1:7" x14ac:dyDescent="0.2">
      <c r="A47" s="4" t="s">
        <v>4</v>
      </c>
      <c r="B47" s="4">
        <v>4</v>
      </c>
      <c r="C47" s="4">
        <v>3</v>
      </c>
      <c r="D47" s="4" t="s">
        <v>9</v>
      </c>
      <c r="E47" s="4">
        <v>13</v>
      </c>
      <c r="F47" s="4">
        <v>41</v>
      </c>
      <c r="G47" s="4">
        <v>4</v>
      </c>
    </row>
    <row r="48" spans="1:7" x14ac:dyDescent="0.2">
      <c r="A48" s="4" t="s">
        <v>4</v>
      </c>
      <c r="B48" s="4">
        <v>5</v>
      </c>
      <c r="C48" s="4">
        <v>3</v>
      </c>
      <c r="D48" s="4" t="s">
        <v>9</v>
      </c>
      <c r="E48" s="4">
        <v>9</v>
      </c>
      <c r="F48" s="4">
        <v>43</v>
      </c>
      <c r="G48" s="4">
        <v>4</v>
      </c>
    </row>
    <row r="49" spans="1:7" x14ac:dyDescent="0.2">
      <c r="A49" s="4" t="s">
        <v>4</v>
      </c>
      <c r="B49" s="4">
        <v>12</v>
      </c>
      <c r="C49" s="4">
        <v>4</v>
      </c>
      <c r="D49" s="4" t="s">
        <v>10</v>
      </c>
      <c r="E49" s="4">
        <v>12</v>
      </c>
      <c r="F49" s="4">
        <v>28</v>
      </c>
      <c r="G49" s="4">
        <v>5</v>
      </c>
    </row>
    <row r="50" spans="1:7" x14ac:dyDescent="0.2">
      <c r="A50" s="4" t="s">
        <v>4</v>
      </c>
      <c r="B50" s="4">
        <v>37</v>
      </c>
      <c r="C50" s="4">
        <v>4</v>
      </c>
      <c r="D50" s="4" t="s">
        <v>10</v>
      </c>
      <c r="E50" s="4">
        <v>14</v>
      </c>
      <c r="F50" s="4">
        <v>32</v>
      </c>
      <c r="G50" s="4">
        <v>5</v>
      </c>
    </row>
    <row r="51" spans="1:7" x14ac:dyDescent="0.2">
      <c r="A51" s="4" t="s">
        <v>4</v>
      </c>
      <c r="B51" s="4">
        <v>23</v>
      </c>
      <c r="C51" s="4">
        <v>4</v>
      </c>
      <c r="D51" s="4" t="s">
        <v>10</v>
      </c>
      <c r="E51" s="4">
        <v>14</v>
      </c>
      <c r="F51" s="4">
        <v>38</v>
      </c>
      <c r="G51" s="4">
        <v>5</v>
      </c>
    </row>
    <row r="52" spans="1:7" x14ac:dyDescent="0.2">
      <c r="A52" s="4" t="s">
        <v>4</v>
      </c>
      <c r="B52" s="4">
        <v>23</v>
      </c>
      <c r="C52" s="4">
        <v>4</v>
      </c>
      <c r="D52" s="4" t="s">
        <v>10</v>
      </c>
      <c r="E52" s="4">
        <v>14</v>
      </c>
      <c r="F52" s="4">
        <v>36</v>
      </c>
      <c r="G52" s="2">
        <v>5</v>
      </c>
    </row>
    <row r="53" spans="1:7" x14ac:dyDescent="0.2">
      <c r="A53" s="4" t="s">
        <v>4</v>
      </c>
      <c r="B53" s="4">
        <v>10</v>
      </c>
      <c r="C53" s="4">
        <v>4</v>
      </c>
      <c r="D53" s="4" t="s">
        <v>10</v>
      </c>
      <c r="E53" s="4">
        <v>14</v>
      </c>
      <c r="F53" s="4">
        <v>39</v>
      </c>
      <c r="G53" s="4">
        <v>5</v>
      </c>
    </row>
    <row r="54" spans="1:7" x14ac:dyDescent="0.2">
      <c r="A54" s="4" t="s">
        <v>4</v>
      </c>
      <c r="B54" s="4">
        <v>10</v>
      </c>
      <c r="C54" s="4">
        <v>4</v>
      </c>
      <c r="D54" s="4" t="s">
        <v>10</v>
      </c>
      <c r="E54" s="4">
        <v>13</v>
      </c>
      <c r="F54" s="4">
        <v>39</v>
      </c>
      <c r="G54" s="4">
        <v>5</v>
      </c>
    </row>
    <row r="55" spans="1:7" x14ac:dyDescent="0.2">
      <c r="A55" s="4" t="s">
        <v>4</v>
      </c>
      <c r="B55" s="4">
        <v>9</v>
      </c>
      <c r="C55" s="4">
        <v>4</v>
      </c>
      <c r="D55" s="4" t="s">
        <v>10</v>
      </c>
      <c r="E55" s="4">
        <v>9</v>
      </c>
      <c r="F55" s="4">
        <v>48</v>
      </c>
      <c r="G55" s="4">
        <v>5</v>
      </c>
    </row>
    <row r="56" spans="1:7" x14ac:dyDescent="0.2">
      <c r="A56" s="4" t="s">
        <v>4</v>
      </c>
      <c r="B56" s="4">
        <v>51</v>
      </c>
      <c r="C56" s="4">
        <v>5</v>
      </c>
      <c r="D56" s="4" t="s">
        <v>10</v>
      </c>
      <c r="E56" s="4">
        <v>12</v>
      </c>
      <c r="F56" s="4">
        <v>29</v>
      </c>
      <c r="G56" s="4">
        <v>5</v>
      </c>
    </row>
    <row r="57" spans="1:7" x14ac:dyDescent="0.2">
      <c r="A57" s="4" t="s">
        <v>4</v>
      </c>
      <c r="B57" s="4">
        <v>40</v>
      </c>
      <c r="C57" s="4">
        <v>5</v>
      </c>
      <c r="D57" s="4" t="s">
        <v>10</v>
      </c>
      <c r="E57" s="4">
        <v>13</v>
      </c>
      <c r="F57" s="4">
        <v>26</v>
      </c>
      <c r="G57" s="4">
        <v>5</v>
      </c>
    </row>
    <row r="58" spans="1:7" x14ac:dyDescent="0.2">
      <c r="A58" s="4" t="s">
        <v>4</v>
      </c>
      <c r="B58" s="4">
        <v>29</v>
      </c>
      <c r="C58" s="4">
        <v>5</v>
      </c>
      <c r="D58" s="4" t="s">
        <v>10</v>
      </c>
      <c r="E58" s="4">
        <v>14</v>
      </c>
      <c r="F58" s="4">
        <v>30</v>
      </c>
      <c r="G58" s="4">
        <v>5</v>
      </c>
    </row>
    <row r="59" spans="1:7" x14ac:dyDescent="0.2">
      <c r="A59" s="4" t="s">
        <v>4</v>
      </c>
      <c r="B59" s="4">
        <v>29</v>
      </c>
      <c r="C59" s="2">
        <v>5</v>
      </c>
      <c r="D59" s="4" t="s">
        <v>10</v>
      </c>
      <c r="E59" s="4">
        <v>13</v>
      </c>
      <c r="F59" s="4">
        <v>26</v>
      </c>
      <c r="G59" s="4">
        <v>5</v>
      </c>
    </row>
    <row r="60" spans="1:7" x14ac:dyDescent="0.2">
      <c r="A60" s="4" t="s">
        <v>4</v>
      </c>
      <c r="B60" s="4">
        <v>29</v>
      </c>
      <c r="C60" s="4">
        <v>5</v>
      </c>
      <c r="D60" s="4" t="s">
        <v>10</v>
      </c>
      <c r="E60" s="4">
        <v>12</v>
      </c>
      <c r="F60" s="4">
        <v>27</v>
      </c>
      <c r="G60" s="4">
        <v>6</v>
      </c>
    </row>
    <row r="61" spans="1:7" x14ac:dyDescent="0.2">
      <c r="A61" s="4" t="s">
        <v>4</v>
      </c>
      <c r="B61" s="4">
        <v>21</v>
      </c>
      <c r="C61" s="4">
        <v>5</v>
      </c>
      <c r="D61" s="4" t="s">
        <v>10</v>
      </c>
      <c r="E61" s="4">
        <v>12</v>
      </c>
      <c r="F61" s="4">
        <v>38</v>
      </c>
      <c r="G61" s="4">
        <v>6</v>
      </c>
    </row>
    <row r="62" spans="1:7" x14ac:dyDescent="0.2">
      <c r="A62" s="4" t="s">
        <v>4</v>
      </c>
      <c r="B62" s="4">
        <v>58</v>
      </c>
      <c r="C62" s="4">
        <v>6</v>
      </c>
      <c r="D62" s="4" t="s">
        <v>10</v>
      </c>
      <c r="E62" s="4">
        <v>16</v>
      </c>
      <c r="F62" s="4">
        <v>28</v>
      </c>
      <c r="G62" s="4">
        <v>6</v>
      </c>
    </row>
    <row r="63" spans="1:7" x14ac:dyDescent="0.2">
      <c r="A63" s="4" t="s">
        <v>4</v>
      </c>
      <c r="B63" s="4">
        <v>17</v>
      </c>
      <c r="C63" s="4">
        <v>6</v>
      </c>
      <c r="D63" s="4" t="s">
        <v>9</v>
      </c>
      <c r="E63" s="4">
        <v>14</v>
      </c>
      <c r="F63" s="4">
        <v>38</v>
      </c>
      <c r="G63" s="4">
        <v>6</v>
      </c>
    </row>
  </sheetData>
  <phoneticPr fontId="0" type="noConversion"/>
  <pageMargins left="0.5" right="0.4" top="0.83333333333333337" bottom="0.66666666666666663" header="0.5" footer="0.5"/>
  <headerFooter alignWithMargins="0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2008-07-30T21:40:13Z</dcterms:created>
  <dcterms:modified xsi:type="dcterms:W3CDTF">2012-04-01T19:36:41Z</dcterms:modified>
</cp:coreProperties>
</file>