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360" yWindow="15" windowWidth="25245" windowHeight="15990" firstSheet="2" activeTab="3"/>
  </bookViews>
  <sheets>
    <sheet name="ForBoxPlot" sheetId="9" state="hidden" r:id="rId1"/>
    <sheet name="ForBoxPlot2" sheetId="12" state="hidden" r:id="rId2"/>
    <sheet name="2-28 all dot plot" sheetId="25" r:id="rId3"/>
    <sheet name="2-28 science dot chart" sheetId="24" r:id="rId4"/>
    <sheet name="2-28 citizenship dot chart" sheetId="23" r:id="rId5"/>
    <sheet name="2-28 math dot chart" sheetId="22" r:id="rId6"/>
    <sheet name="2-28 Reading dot chart" sheetId="21" r:id="rId7"/>
    <sheet name="2-28 writing dot chart" sheetId="19" r:id="rId8"/>
    <sheet name="2-28a" sheetId="18" r:id="rId9"/>
    <sheet name="BoxPlot3" sheetId="17" r:id="rId10"/>
    <sheet name="ForBoxPlot3" sheetId="16" state="hidden" r:id="rId11"/>
    <sheet name="Ohio Education Performance" sheetId="1" r:id="rId12"/>
  </sheets>
  <externalReferences>
    <externalReference r:id="rId13"/>
  </externalReferenc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25" l="1"/>
  <c r="B5" i="25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" i="25"/>
  <c r="B2" i="25"/>
  <c r="C15" i="25"/>
  <c r="F31" i="25"/>
  <c r="H8" i="25"/>
  <c r="H9" i="25"/>
  <c r="H10" i="25"/>
  <c r="H11" i="25"/>
  <c r="H12" i="25"/>
  <c r="C12" i="25"/>
  <c r="F30" i="25"/>
  <c r="H3" i="25"/>
  <c r="H4" i="25"/>
  <c r="H5" i="25"/>
  <c r="H6" i="25"/>
  <c r="H7" i="25"/>
  <c r="C9" i="25"/>
  <c r="F29" i="25"/>
  <c r="C6" i="25"/>
  <c r="F28" i="25"/>
  <c r="C3" i="25"/>
  <c r="F27" i="25"/>
  <c r="E15" i="25"/>
  <c r="C24" i="25"/>
  <c r="C23" i="25"/>
  <c r="D15" i="25"/>
  <c r="C21" i="25"/>
  <c r="C20" i="25"/>
  <c r="C18" i="25"/>
  <c r="C17" i="25"/>
  <c r="C13" i="25"/>
  <c r="I11" i="25"/>
  <c r="G11" i="25"/>
  <c r="I10" i="25"/>
  <c r="G10" i="25"/>
  <c r="C10" i="25"/>
  <c r="C7" i="25"/>
  <c r="I6" i="25"/>
  <c r="G6" i="25"/>
  <c r="I5" i="25"/>
  <c r="G5" i="25"/>
  <c r="C4" i="25"/>
  <c r="B4" i="24"/>
  <c r="B5" i="24"/>
  <c r="B6" i="24"/>
  <c r="B7" i="24"/>
  <c r="B8" i="24"/>
  <c r="B9" i="24"/>
  <c r="B10" i="24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" i="24"/>
  <c r="B2" i="24"/>
  <c r="C15" i="24"/>
  <c r="F31" i="24"/>
  <c r="H8" i="24"/>
  <c r="H9" i="24"/>
  <c r="H10" i="24"/>
  <c r="H11" i="24"/>
  <c r="H12" i="24"/>
  <c r="C12" i="24"/>
  <c r="F30" i="24"/>
  <c r="H3" i="24"/>
  <c r="H4" i="24"/>
  <c r="H5" i="24"/>
  <c r="H6" i="24"/>
  <c r="H7" i="24"/>
  <c r="C9" i="24"/>
  <c r="F29" i="24"/>
  <c r="C6" i="24"/>
  <c r="F28" i="24"/>
  <c r="C3" i="24"/>
  <c r="F27" i="24"/>
  <c r="E15" i="24"/>
  <c r="C24" i="24"/>
  <c r="C23" i="24"/>
  <c r="D15" i="24"/>
  <c r="C21" i="24"/>
  <c r="C20" i="24"/>
  <c r="C18" i="24"/>
  <c r="C17" i="24"/>
  <c r="C13" i="24"/>
  <c r="I11" i="24"/>
  <c r="G11" i="24"/>
  <c r="I10" i="24"/>
  <c r="G10" i="24"/>
  <c r="C10" i="24"/>
  <c r="C7" i="24"/>
  <c r="I6" i="24"/>
  <c r="G6" i="24"/>
  <c r="I5" i="24"/>
  <c r="G5" i="24"/>
  <c r="C4" i="24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" i="23"/>
  <c r="B2" i="23"/>
  <c r="C15" i="23"/>
  <c r="F31" i="23"/>
  <c r="H8" i="23"/>
  <c r="H9" i="23"/>
  <c r="H10" i="23"/>
  <c r="H11" i="23"/>
  <c r="H12" i="23"/>
  <c r="C12" i="23"/>
  <c r="F30" i="23"/>
  <c r="H3" i="23"/>
  <c r="H4" i="23"/>
  <c r="H5" i="23"/>
  <c r="H6" i="23"/>
  <c r="H7" i="23"/>
  <c r="C9" i="23"/>
  <c r="F29" i="23"/>
  <c r="C6" i="23"/>
  <c r="F28" i="23"/>
  <c r="C3" i="23"/>
  <c r="F27" i="23"/>
  <c r="E15" i="23"/>
  <c r="C24" i="23"/>
  <c r="C23" i="23"/>
  <c r="D15" i="23"/>
  <c r="C21" i="23"/>
  <c r="C20" i="23"/>
  <c r="C18" i="23"/>
  <c r="C17" i="23"/>
  <c r="C13" i="23"/>
  <c r="I11" i="23"/>
  <c r="G11" i="23"/>
  <c r="I10" i="23"/>
  <c r="G10" i="23"/>
  <c r="C10" i="23"/>
  <c r="C7" i="23"/>
  <c r="I6" i="23"/>
  <c r="G6" i="23"/>
  <c r="I5" i="23"/>
  <c r="G5" i="23"/>
  <c r="C4" i="23"/>
  <c r="B4" i="22"/>
  <c r="B5" i="22"/>
  <c r="B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" i="22"/>
  <c r="B2" i="22"/>
  <c r="C15" i="22"/>
  <c r="F31" i="22"/>
  <c r="H8" i="22"/>
  <c r="H9" i="22"/>
  <c r="H10" i="22"/>
  <c r="H11" i="22"/>
  <c r="H12" i="22"/>
  <c r="C12" i="22"/>
  <c r="F30" i="22"/>
  <c r="H3" i="22"/>
  <c r="H4" i="22"/>
  <c r="H5" i="22"/>
  <c r="H6" i="22"/>
  <c r="H7" i="22"/>
  <c r="C9" i="22"/>
  <c r="F29" i="22"/>
  <c r="C6" i="22"/>
  <c r="F28" i="22"/>
  <c r="C3" i="22"/>
  <c r="F27" i="22"/>
  <c r="E15" i="22"/>
  <c r="C24" i="22"/>
  <c r="C23" i="22"/>
  <c r="D15" i="22"/>
  <c r="C21" i="22"/>
  <c r="C20" i="22"/>
  <c r="C18" i="22"/>
  <c r="C17" i="22"/>
  <c r="C13" i="22"/>
  <c r="I11" i="22"/>
  <c r="G11" i="22"/>
  <c r="I10" i="22"/>
  <c r="G10" i="22"/>
  <c r="C10" i="22"/>
  <c r="C7" i="22"/>
  <c r="I6" i="22"/>
  <c r="G6" i="22"/>
  <c r="I5" i="22"/>
  <c r="G5" i="22"/>
  <c r="C4" i="22"/>
  <c r="B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" i="21"/>
  <c r="B2" i="21"/>
  <c r="C15" i="21"/>
  <c r="F31" i="21"/>
  <c r="H8" i="21"/>
  <c r="H9" i="21"/>
  <c r="H10" i="21"/>
  <c r="H11" i="21"/>
  <c r="H12" i="21"/>
  <c r="C12" i="21"/>
  <c r="F30" i="21"/>
  <c r="H3" i="21"/>
  <c r="H4" i="21"/>
  <c r="H5" i="21"/>
  <c r="H6" i="21"/>
  <c r="H7" i="21"/>
  <c r="C9" i="21"/>
  <c r="F29" i="21"/>
  <c r="C6" i="21"/>
  <c r="F28" i="21"/>
  <c r="C3" i="21"/>
  <c r="F27" i="21"/>
  <c r="E15" i="21"/>
  <c r="C24" i="21"/>
  <c r="C23" i="21"/>
  <c r="D15" i="21"/>
  <c r="C21" i="21"/>
  <c r="C20" i="21"/>
  <c r="C18" i="21"/>
  <c r="C17" i="21"/>
  <c r="C13" i="21"/>
  <c r="I11" i="21"/>
  <c r="G11" i="21"/>
  <c r="I10" i="21"/>
  <c r="G10" i="21"/>
  <c r="C10" i="21"/>
  <c r="C7" i="21"/>
  <c r="I6" i="21"/>
  <c r="G6" i="21"/>
  <c r="I5" i="21"/>
  <c r="G5" i="21"/>
  <c r="C4" i="21"/>
  <c r="B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" i="19"/>
  <c r="B2" i="19"/>
  <c r="C15" i="19"/>
  <c r="F31" i="19"/>
  <c r="H8" i="19"/>
  <c r="H9" i="19"/>
  <c r="H10" i="19"/>
  <c r="H11" i="19"/>
  <c r="H12" i="19"/>
  <c r="C12" i="19"/>
  <c r="F30" i="19"/>
  <c r="H3" i="19"/>
  <c r="H4" i="19"/>
  <c r="H5" i="19"/>
  <c r="H6" i="19"/>
  <c r="H7" i="19"/>
  <c r="C9" i="19"/>
  <c r="F29" i="19"/>
  <c r="C6" i="19"/>
  <c r="F28" i="19"/>
  <c r="C3" i="19"/>
  <c r="F27" i="19"/>
  <c r="E15" i="19"/>
  <c r="C24" i="19"/>
  <c r="C23" i="19"/>
  <c r="D15" i="19"/>
  <c r="C21" i="19"/>
  <c r="C20" i="19"/>
  <c r="C18" i="19"/>
  <c r="C17" i="19"/>
  <c r="C13" i="19"/>
  <c r="I11" i="19"/>
  <c r="G11" i="19"/>
  <c r="I10" i="19"/>
  <c r="G10" i="19"/>
  <c r="C10" i="19"/>
  <c r="C7" i="19"/>
  <c r="I6" i="19"/>
  <c r="G6" i="19"/>
  <c r="I5" i="19"/>
  <c r="G5" i="19"/>
  <c r="C4" i="19"/>
  <c r="G37" i="1"/>
  <c r="F37" i="1"/>
  <c r="E37" i="1"/>
  <c r="D37" i="1"/>
  <c r="C37" i="1"/>
  <c r="B37" i="1"/>
  <c r="G35" i="1"/>
  <c r="F35" i="1"/>
  <c r="E35" i="1"/>
  <c r="D35" i="1"/>
  <c r="C35" i="1"/>
  <c r="B35" i="1"/>
</calcChain>
</file>

<file path=xl/sharedStrings.xml><?xml version="1.0" encoding="utf-8"?>
<sst xmlns="http://schemas.openxmlformats.org/spreadsheetml/2006/main" count="181" uniqueCount="67">
  <si>
    <t>School District</t>
  </si>
  <si>
    <t>Writing</t>
  </si>
  <si>
    <t>Reading</t>
  </si>
  <si>
    <t>Citizenship</t>
  </si>
  <si>
    <t>Science</t>
  </si>
  <si>
    <t>Indian Hill</t>
  </si>
  <si>
    <t>Wyoming</t>
  </si>
  <si>
    <t>Mason City</t>
  </si>
  <si>
    <t>Madiera</t>
  </si>
  <si>
    <t>Mariemont</t>
  </si>
  <si>
    <t>Sycamore</t>
  </si>
  <si>
    <t>Forest Hills</t>
  </si>
  <si>
    <t>Kings Local</t>
  </si>
  <si>
    <t>Lakota</t>
  </si>
  <si>
    <t>Loveland</t>
  </si>
  <si>
    <t>Southwest</t>
  </si>
  <si>
    <t>Fairf ield</t>
  </si>
  <si>
    <t>Oak Hills</t>
  </si>
  <si>
    <t>Three Rivers</t>
  </si>
  <si>
    <t>Milford</t>
  </si>
  <si>
    <t>Ross</t>
  </si>
  <si>
    <t>West Clermont</t>
  </si>
  <si>
    <t>Princeton</t>
  </si>
  <si>
    <t>Finneytown</t>
  </si>
  <si>
    <t>Norwood</t>
  </si>
  <si>
    <t>Lockland</t>
  </si>
  <si>
    <t>Franklin City</t>
  </si>
  <si>
    <t>Winton Woods</t>
  </si>
  <si>
    <t>Northwest</t>
  </si>
  <si>
    <t>North College Hill</t>
  </si>
  <si>
    <t>Mount Healthy</t>
  </si>
  <si>
    <t>Felicity Franklin</t>
  </si>
  <si>
    <t>St. Bernard</t>
  </si>
  <si>
    <t>Deer Park</t>
  </si>
  <si>
    <t>Cincinnati Public</t>
  </si>
  <si>
    <t>Math</t>
  </si>
  <si>
    <t>All</t>
  </si>
  <si>
    <t>State Averages</t>
  </si>
  <si>
    <t xml:space="preserve">Ohio Education Performance Results Year 2000 </t>
  </si>
  <si>
    <t>Cincinnati Average</t>
  </si>
  <si>
    <t>Sample Std Dev</t>
  </si>
  <si>
    <t>Five-Number Summary</t>
  </si>
  <si>
    <t>Minimum</t>
  </si>
  <si>
    <t>First Quartile</t>
  </si>
  <si>
    <t>Median</t>
  </si>
  <si>
    <t>Third Quartile</t>
  </si>
  <si>
    <t>Maximum</t>
  </si>
  <si>
    <t>Ohio Education Performance Box and Whisker Plots</t>
  </si>
  <si>
    <t>Mean</t>
  </si>
  <si>
    <t>Quartile Calculations</t>
  </si>
  <si>
    <t>Initial first quartile rank</t>
  </si>
  <si>
    <t>first quartile:</t>
  </si>
  <si>
    <t>1st Quartile</t>
  </si>
  <si>
    <t>Initial third quartile rank</t>
  </si>
  <si>
    <t>3rd Quartile</t>
  </si>
  <si>
    <t>third quartile:</t>
  </si>
  <si>
    <t>Std. Deviation</t>
  </si>
  <si>
    <t>1 Std. Dev</t>
  </si>
  <si>
    <t>2 Std Dev.</t>
  </si>
  <si>
    <t>3 Std Dev</t>
  </si>
  <si>
    <t>Summary</t>
  </si>
  <si>
    <t>Each of the individual field categories are skewed to the left.</t>
  </si>
  <si>
    <t>The overall category appears to not be skewed.</t>
  </si>
  <si>
    <t>Reading and writing scores are the highest, followed by</t>
  </si>
  <si>
    <t>citizenship and science.  Math scores are the lowest.</t>
  </si>
  <si>
    <t>On the dot charts, the math scores are very spread out and the writing</t>
  </si>
  <si>
    <t>scores are concentrated together.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</si>
</sst>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1" applyFont="1"/>
    <xf numFmtId="0" fontId="2" fillId="0" borderId="2" xfId="1" applyFont="1" applyBorder="1"/>
    <xf numFmtId="0" fontId="1" fillId="0" borderId="3" xfId="1" applyFont="1" applyBorder="1" applyAlignment="1">
      <alignment horizontal="left"/>
    </xf>
    <xf numFmtId="0" fontId="2" fillId="0" borderId="3" xfId="1" applyFont="1" applyBorder="1" applyAlignment="1">
      <alignment horizontal="centerContinuous"/>
    </xf>
    <xf numFmtId="0" fontId="2" fillId="0" borderId="4" xfId="1" applyFont="1" applyBorder="1" applyAlignment="1">
      <alignment horizontal="centerContinuous"/>
    </xf>
    <xf numFmtId="0" fontId="2" fillId="0" borderId="5" xfId="1" applyFont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2" fillId="0" borderId="6" xfId="1" applyFont="1" applyBorder="1"/>
    <xf numFmtId="0" fontId="2" fillId="0" borderId="0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7" xfId="1" applyFont="1" applyBorder="1"/>
    <xf numFmtId="0" fontId="2" fillId="0" borderId="1" xfId="1" applyFont="1" applyBorder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0" xfId="1" quotePrefix="1" applyFont="1"/>
    <xf numFmtId="0" fontId="2" fillId="0" borderId="0" xfId="1" quotePrefix="1" applyFont="1" applyBorder="1"/>
    <xf numFmtId="0" fontId="2" fillId="0" borderId="8" xfId="1" applyFont="1" applyBorder="1"/>
    <xf numFmtId="0" fontId="2" fillId="0" borderId="0" xfId="1" applyFont="1" applyFill="1" applyBorder="1"/>
    <xf numFmtId="0" fontId="1" fillId="2" borderId="9" xfId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/>
    </xf>
    <xf numFmtId="0" fontId="2" fillId="2" borderId="5" xfId="1" applyFont="1" applyFill="1" applyBorder="1"/>
    <xf numFmtId="164" fontId="2" fillId="2" borderId="6" xfId="1" applyNumberFormat="1" applyFont="1" applyFill="1" applyBorder="1"/>
    <xf numFmtId="0" fontId="2" fillId="2" borderId="5" xfId="1" quotePrefix="1" applyFont="1" applyFill="1" applyBorder="1"/>
    <xf numFmtId="0" fontId="2" fillId="2" borderId="7" xfId="1" applyFont="1" applyFill="1" applyBorder="1"/>
    <xf numFmtId="164" fontId="2" fillId="2" borderId="8" xfId="1" applyNumberFormat="1" applyFont="1" applyFill="1" applyBorder="1"/>
    <xf numFmtId="0" fontId="3" fillId="3" borderId="0" xfId="0" applyFont="1" applyFill="1"/>
    <xf numFmtId="0" fontId="0" fillId="3" borderId="0" xfId="0" applyFill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Ohio Education Box Plot - all fields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'2-28 all dot plot'!$A$2:$A$32</c:f>
              <c:numCache>
                <c:formatCode>General</c:formatCode>
                <c:ptCount val="31"/>
                <c:pt idx="0">
                  <c:v>23</c:v>
                </c:pt>
                <c:pt idx="1">
                  <c:v>25</c:v>
                </c:pt>
                <c:pt idx="2">
                  <c:v>26</c:v>
                </c:pt>
                <c:pt idx="3">
                  <c:v>28</c:v>
                </c:pt>
                <c:pt idx="4">
                  <c:v>32</c:v>
                </c:pt>
                <c:pt idx="5">
                  <c:v>35</c:v>
                </c:pt>
                <c:pt idx="6">
                  <c:v>38</c:v>
                </c:pt>
                <c:pt idx="7">
                  <c:v>40</c:v>
                </c:pt>
                <c:pt idx="8">
                  <c:v>40</c:v>
                </c:pt>
                <c:pt idx="9">
                  <c:v>41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48</c:v>
                </c:pt>
                <c:pt idx="15">
                  <c:v>52</c:v>
                </c:pt>
                <c:pt idx="16">
                  <c:v>53</c:v>
                </c:pt>
                <c:pt idx="17">
                  <c:v>56</c:v>
                </c:pt>
                <c:pt idx="18">
                  <c:v>57</c:v>
                </c:pt>
                <c:pt idx="19">
                  <c:v>57</c:v>
                </c:pt>
                <c:pt idx="20">
                  <c:v>58</c:v>
                </c:pt>
                <c:pt idx="21">
                  <c:v>61</c:v>
                </c:pt>
                <c:pt idx="22">
                  <c:v>64</c:v>
                </c:pt>
                <c:pt idx="23">
                  <c:v>64</c:v>
                </c:pt>
                <c:pt idx="24">
                  <c:v>67</c:v>
                </c:pt>
                <c:pt idx="25">
                  <c:v>68</c:v>
                </c:pt>
                <c:pt idx="26">
                  <c:v>68</c:v>
                </c:pt>
                <c:pt idx="27">
                  <c:v>69</c:v>
                </c:pt>
                <c:pt idx="28">
                  <c:v>72</c:v>
                </c:pt>
                <c:pt idx="29">
                  <c:v>81</c:v>
                </c:pt>
                <c:pt idx="30">
                  <c:v>83</c:v>
                </c:pt>
              </c:numCache>
            </c:numRef>
          </c:xVal>
          <c:yVal>
            <c:numRef>
              <c:f>'2-28 all dot plot'!$B$2:$B$32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1.0249999999999999</c:v>
                </c:pt>
                <c:pt idx="8">
                  <c:v>0.99999999999999989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1.0249999999999999</c:v>
                </c:pt>
                <c:pt idx="13">
                  <c:v>0.99999999999999989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1.0249999999999999</c:v>
                </c:pt>
                <c:pt idx="19">
                  <c:v>0.99999999999999989</c:v>
                </c:pt>
                <c:pt idx="20">
                  <c:v>1</c:v>
                </c:pt>
                <c:pt idx="21">
                  <c:v>1</c:v>
                </c:pt>
                <c:pt idx="22">
                  <c:v>1.0249999999999999</c:v>
                </c:pt>
                <c:pt idx="23">
                  <c:v>0.99999999999999989</c:v>
                </c:pt>
                <c:pt idx="24">
                  <c:v>1</c:v>
                </c:pt>
                <c:pt idx="25">
                  <c:v>1.0249999999999999</c:v>
                </c:pt>
                <c:pt idx="26">
                  <c:v>0.99999999999999989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'2-28 all dot plot'!$C$3:$C$4</c:f>
              <c:numCache>
                <c:formatCode>General</c:formatCode>
                <c:ptCount val="2"/>
                <c:pt idx="0">
                  <c:v>51.193548387096776</c:v>
                </c:pt>
                <c:pt idx="1">
                  <c:v>51.193548387096776</c:v>
                </c:pt>
              </c:numCache>
            </c:numRef>
          </c:xVal>
          <c:yVal>
            <c:numRef>
              <c:f>'2-28 all dot plot'!$D$3:$D$4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'2-28 all dot plot'!$C$6:$C$7</c:f>
              <c:numCache>
                <c:formatCode>General</c:formatCode>
                <c:ptCount val="2"/>
                <c:pt idx="0">
                  <c:v>52</c:v>
                </c:pt>
                <c:pt idx="1">
                  <c:v>52</c:v>
                </c:pt>
              </c:numCache>
            </c:numRef>
          </c:xVal>
          <c:yVal>
            <c:numRef>
              <c:f>'2-28 all dot plot'!$D$6:$D$7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all dot plot'!$C$9:$C$10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xVal>
          <c:yVal>
            <c:numRef>
              <c:f>'2-28 all dot plot'!$D$9:$D$10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all dot plot'!$C$12:$C$13</c:f>
              <c:numCache>
                <c:formatCode>General</c:formatCode>
                <c:ptCount val="2"/>
                <c:pt idx="0">
                  <c:v>64</c:v>
                </c:pt>
                <c:pt idx="1">
                  <c:v>64</c:v>
                </c:pt>
              </c:numCache>
            </c:numRef>
          </c:xVal>
          <c:yVal>
            <c:numRef>
              <c:f>'2-28 all dot plot'!$D$12:$D$13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all dot plot'!$C$17:$C$18</c:f>
              <c:numCache>
                <c:formatCode>General</c:formatCode>
                <c:ptCount val="2"/>
                <c:pt idx="0">
                  <c:v>34.866843565774722</c:v>
                </c:pt>
                <c:pt idx="1">
                  <c:v>67.520253208418836</c:v>
                </c:pt>
              </c:numCache>
            </c:numRef>
          </c:xVal>
          <c:yVal>
            <c:numRef>
              <c:f>'2-28 all dot plot'!$D$17:$D$18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all dot plot'!$C$20:$C$21</c:f>
              <c:numCache>
                <c:formatCode>General</c:formatCode>
                <c:ptCount val="2"/>
                <c:pt idx="0">
                  <c:v>18.540138744452669</c:v>
                </c:pt>
                <c:pt idx="1">
                  <c:v>83.846958029740875</c:v>
                </c:pt>
              </c:numCache>
            </c:numRef>
          </c:xVal>
          <c:yVal>
            <c:numRef>
              <c:f>'2-28 all dot plot'!$D$20:$D$21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all dot plot'!$C$23:$C$24</c:f>
              <c:numCache>
                <c:formatCode>General</c:formatCode>
                <c:ptCount val="2"/>
                <c:pt idx="0">
                  <c:v>2.2134339231306157</c:v>
                </c:pt>
                <c:pt idx="1">
                  <c:v>100.17366285106294</c:v>
                </c:pt>
              </c:numCache>
            </c:numRef>
          </c:xVal>
          <c:yVal>
            <c:numRef>
              <c:f>'2-28 all dot plot'!$D$23:$D$24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698048"/>
        <c:axId val="215740800"/>
      </c:scatterChart>
      <c:valAx>
        <c:axId val="21569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5740800"/>
        <c:crossesAt val="0.95"/>
        <c:crossBetween val="midCat"/>
      </c:valAx>
      <c:valAx>
        <c:axId val="215740800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215698048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Ohio Education Science Dot Chart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'2-28 science dot chart'!$A$2:$A$32</c:f>
              <c:numCache>
                <c:formatCode>General</c:formatCode>
                <c:ptCount val="31"/>
                <c:pt idx="0">
                  <c:v>44</c:v>
                </c:pt>
                <c:pt idx="1">
                  <c:v>48</c:v>
                </c:pt>
                <c:pt idx="2">
                  <c:v>52</c:v>
                </c:pt>
                <c:pt idx="3">
                  <c:v>53</c:v>
                </c:pt>
                <c:pt idx="4">
                  <c:v>57</c:v>
                </c:pt>
                <c:pt idx="5">
                  <c:v>59</c:v>
                </c:pt>
                <c:pt idx="6">
                  <c:v>61</c:v>
                </c:pt>
                <c:pt idx="7">
                  <c:v>62</c:v>
                </c:pt>
                <c:pt idx="8">
                  <c:v>63</c:v>
                </c:pt>
                <c:pt idx="9">
                  <c:v>64</c:v>
                </c:pt>
                <c:pt idx="10">
                  <c:v>64</c:v>
                </c:pt>
                <c:pt idx="11">
                  <c:v>67</c:v>
                </c:pt>
                <c:pt idx="12">
                  <c:v>67</c:v>
                </c:pt>
                <c:pt idx="13">
                  <c:v>70</c:v>
                </c:pt>
                <c:pt idx="14">
                  <c:v>73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77</c:v>
                </c:pt>
                <c:pt idx="19">
                  <c:v>78</c:v>
                </c:pt>
                <c:pt idx="20">
                  <c:v>78</c:v>
                </c:pt>
                <c:pt idx="21">
                  <c:v>79</c:v>
                </c:pt>
                <c:pt idx="22">
                  <c:v>81</c:v>
                </c:pt>
                <c:pt idx="23">
                  <c:v>84</c:v>
                </c:pt>
                <c:pt idx="24">
                  <c:v>86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91</c:v>
                </c:pt>
              </c:numCache>
            </c:numRef>
          </c:xVal>
          <c:yVal>
            <c:numRef>
              <c:f>'2-28 science dot chart'!$B$2:$B$32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1.0249999999999999</c:v>
                </c:pt>
                <c:pt idx="10">
                  <c:v>0.99999999999999989</c:v>
                </c:pt>
                <c:pt idx="11">
                  <c:v>1.0249999999999999</c:v>
                </c:pt>
                <c:pt idx="12">
                  <c:v>0.99999999999999989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1.0249999999999999</c:v>
                </c:pt>
                <c:pt idx="18">
                  <c:v>0.99999999999999989</c:v>
                </c:pt>
                <c:pt idx="19">
                  <c:v>1.0249999999999999</c:v>
                </c:pt>
                <c:pt idx="20">
                  <c:v>0.99999999999999989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1.0249999999999999</c:v>
                </c:pt>
                <c:pt idx="25">
                  <c:v>0.99999999999999989</c:v>
                </c:pt>
                <c:pt idx="26">
                  <c:v>1</c:v>
                </c:pt>
                <c:pt idx="27">
                  <c:v>1.05</c:v>
                </c:pt>
                <c:pt idx="28">
                  <c:v>1.0250000000000001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'2-28 science dot chart'!$C$3:$C$4</c:f>
              <c:numCache>
                <c:formatCode>General</c:formatCode>
                <c:ptCount val="2"/>
                <c:pt idx="0">
                  <c:v>71.709677419354833</c:v>
                </c:pt>
                <c:pt idx="1">
                  <c:v>71.709677419354833</c:v>
                </c:pt>
              </c:numCache>
            </c:numRef>
          </c:xVal>
          <c:yVal>
            <c:numRef>
              <c:f>'2-28 science dot chart'!$D$3:$D$4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'2-28 science dot chart'!$C$6:$C$7</c:f>
              <c:numCache>
                <c:formatCode>General</c:formatCode>
                <c:ptCount val="2"/>
                <c:pt idx="0">
                  <c:v>75</c:v>
                </c:pt>
                <c:pt idx="1">
                  <c:v>75</c:v>
                </c:pt>
              </c:numCache>
            </c:numRef>
          </c:xVal>
          <c:yVal>
            <c:numRef>
              <c:f>'2-28 science dot chart'!$D$6:$D$7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science dot chart'!$C$9:$C$10</c:f>
              <c:numCache>
                <c:formatCode>General</c:formatCode>
                <c:ptCount val="2"/>
                <c:pt idx="0">
                  <c:v>62</c:v>
                </c:pt>
                <c:pt idx="1">
                  <c:v>62</c:v>
                </c:pt>
              </c:numCache>
            </c:numRef>
          </c:xVal>
          <c:yVal>
            <c:numRef>
              <c:f>'2-28 science dot chart'!$D$9:$D$10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science dot chart'!$C$12:$C$13</c:f>
              <c:numCache>
                <c:formatCode>General</c:formatCode>
                <c:ptCount val="2"/>
                <c:pt idx="0">
                  <c:v>84</c:v>
                </c:pt>
                <c:pt idx="1">
                  <c:v>84</c:v>
                </c:pt>
              </c:numCache>
            </c:numRef>
          </c:xVal>
          <c:yVal>
            <c:numRef>
              <c:f>'2-28 science dot chart'!$D$12:$D$13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science dot chart'!$C$17:$C$18</c:f>
              <c:numCache>
                <c:formatCode>General</c:formatCode>
                <c:ptCount val="2"/>
                <c:pt idx="0">
                  <c:v>58.589226338727329</c:v>
                </c:pt>
                <c:pt idx="1">
                  <c:v>84.830128499982337</c:v>
                </c:pt>
              </c:numCache>
            </c:numRef>
          </c:xVal>
          <c:yVal>
            <c:numRef>
              <c:f>'2-28 science dot chart'!$D$17:$D$18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science dot chart'!$C$20:$C$21</c:f>
              <c:numCache>
                <c:formatCode>General</c:formatCode>
                <c:ptCount val="2"/>
                <c:pt idx="0">
                  <c:v>45.468775258099825</c:v>
                </c:pt>
                <c:pt idx="1">
                  <c:v>97.95057958060984</c:v>
                </c:pt>
              </c:numCache>
            </c:numRef>
          </c:xVal>
          <c:yVal>
            <c:numRef>
              <c:f>'2-28 science dot chart'!$D$20:$D$21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science dot chart'!$C$23:$C$24</c:f>
              <c:numCache>
                <c:formatCode>General</c:formatCode>
                <c:ptCount val="2"/>
                <c:pt idx="0">
                  <c:v>32.348324177472328</c:v>
                </c:pt>
                <c:pt idx="1">
                  <c:v>111.07103066123733</c:v>
                </c:pt>
              </c:numCache>
            </c:numRef>
          </c:xVal>
          <c:yVal>
            <c:numRef>
              <c:f>'2-28 science dot chart'!$D$23:$D$24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28960"/>
        <c:axId val="162730752"/>
      </c:scatterChart>
      <c:valAx>
        <c:axId val="16272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2730752"/>
        <c:crossesAt val="0.95"/>
        <c:crossBetween val="midCat"/>
      </c:valAx>
      <c:valAx>
        <c:axId val="162730752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162728960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Ohio Education Citizenship Dot Chart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'2-28 citizenship dot chart'!$A$2:$A$32</c:f>
              <c:numCache>
                <c:formatCode>General</c:formatCode>
                <c:ptCount val="31"/>
                <c:pt idx="0">
                  <c:v>41</c:v>
                </c:pt>
                <c:pt idx="1">
                  <c:v>43</c:v>
                </c:pt>
                <c:pt idx="2">
                  <c:v>50</c:v>
                </c:pt>
                <c:pt idx="3">
                  <c:v>62</c:v>
                </c:pt>
                <c:pt idx="4">
                  <c:v>62</c:v>
                </c:pt>
                <c:pt idx="5">
                  <c:v>65</c:v>
                </c:pt>
                <c:pt idx="6">
                  <c:v>66</c:v>
                </c:pt>
                <c:pt idx="7">
                  <c:v>67</c:v>
                </c:pt>
                <c:pt idx="8">
                  <c:v>70</c:v>
                </c:pt>
                <c:pt idx="9">
                  <c:v>73</c:v>
                </c:pt>
                <c:pt idx="10">
                  <c:v>75</c:v>
                </c:pt>
                <c:pt idx="11">
                  <c:v>75</c:v>
                </c:pt>
                <c:pt idx="12">
                  <c:v>76</c:v>
                </c:pt>
                <c:pt idx="13">
                  <c:v>76</c:v>
                </c:pt>
                <c:pt idx="14">
                  <c:v>77</c:v>
                </c:pt>
                <c:pt idx="15">
                  <c:v>78</c:v>
                </c:pt>
                <c:pt idx="16">
                  <c:v>81</c:v>
                </c:pt>
                <c:pt idx="17">
                  <c:v>82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84</c:v>
                </c:pt>
                <c:pt idx="23">
                  <c:v>85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89</c:v>
                </c:pt>
                <c:pt idx="28">
                  <c:v>93</c:v>
                </c:pt>
                <c:pt idx="29">
                  <c:v>94</c:v>
                </c:pt>
                <c:pt idx="30">
                  <c:v>95</c:v>
                </c:pt>
              </c:numCache>
            </c:numRef>
          </c:xVal>
          <c:yVal>
            <c:numRef>
              <c:f>'2-28 citizenship dot chart'!$B$2:$B$32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1.0249999999999999</c:v>
                </c:pt>
                <c:pt idx="4">
                  <c:v>0.99999999999999989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1.0249999999999999</c:v>
                </c:pt>
                <c:pt idx="11">
                  <c:v>0.99999999999999989</c:v>
                </c:pt>
                <c:pt idx="12">
                  <c:v>1.0249999999999999</c:v>
                </c:pt>
                <c:pt idx="13">
                  <c:v>0.99999999999999989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1.075</c:v>
                </c:pt>
                <c:pt idx="18">
                  <c:v>1.05</c:v>
                </c:pt>
                <c:pt idx="19">
                  <c:v>1.0249999999999999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1.0249999999999999</c:v>
                </c:pt>
                <c:pt idx="24">
                  <c:v>0.99999999999999989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'2-28 citizenship dot chart'!$C$3:$C$4</c:f>
              <c:numCache>
                <c:formatCode>General</c:formatCode>
                <c:ptCount val="2"/>
                <c:pt idx="0">
                  <c:v>75.677419354838705</c:v>
                </c:pt>
                <c:pt idx="1">
                  <c:v>75.677419354838705</c:v>
                </c:pt>
              </c:numCache>
            </c:numRef>
          </c:xVal>
          <c:yVal>
            <c:numRef>
              <c:f>'2-28 citizenship dot chart'!$D$3:$D$4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'2-28 citizenship dot chart'!$C$6:$C$7</c:f>
              <c:numCache>
                <c:formatCode>General</c:formatCode>
                <c:ptCount val="2"/>
                <c:pt idx="0">
                  <c:v>78</c:v>
                </c:pt>
                <c:pt idx="1">
                  <c:v>78</c:v>
                </c:pt>
              </c:numCache>
            </c:numRef>
          </c:xVal>
          <c:yVal>
            <c:numRef>
              <c:f>'2-28 citizenship dot chart'!$D$6:$D$7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citizenship dot chart'!$C$9:$C$10</c:f>
              <c:numCache>
                <c:formatCode>General</c:formatCode>
                <c:ptCount val="2"/>
                <c:pt idx="0">
                  <c:v>67</c:v>
                </c:pt>
                <c:pt idx="1">
                  <c:v>67</c:v>
                </c:pt>
              </c:numCache>
            </c:numRef>
          </c:xVal>
          <c:yVal>
            <c:numRef>
              <c:f>'2-28 citizenship dot chart'!$D$9:$D$10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citizenship dot chart'!$C$12:$C$13</c:f>
              <c:numCache>
                <c:formatCode>General</c:formatCode>
                <c:ptCount val="2"/>
                <c:pt idx="0">
                  <c:v>85</c:v>
                </c:pt>
                <c:pt idx="1">
                  <c:v>85</c:v>
                </c:pt>
              </c:numCache>
            </c:numRef>
          </c:xVal>
          <c:yVal>
            <c:numRef>
              <c:f>'2-28 citizenship dot chart'!$D$12:$D$13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citizenship dot chart'!$C$17:$C$18</c:f>
              <c:numCache>
                <c:formatCode>General</c:formatCode>
                <c:ptCount val="2"/>
                <c:pt idx="0">
                  <c:v>62.087258461078846</c:v>
                </c:pt>
                <c:pt idx="1">
                  <c:v>89.267580248598563</c:v>
                </c:pt>
              </c:numCache>
            </c:numRef>
          </c:xVal>
          <c:yVal>
            <c:numRef>
              <c:f>'2-28 citizenship dot chart'!$D$17:$D$18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citizenship dot chart'!$C$20:$C$21</c:f>
              <c:numCache>
                <c:formatCode>General</c:formatCode>
                <c:ptCount val="2"/>
                <c:pt idx="0">
                  <c:v>48.497097567318988</c:v>
                </c:pt>
                <c:pt idx="1">
                  <c:v>102.85774114235842</c:v>
                </c:pt>
              </c:numCache>
            </c:numRef>
          </c:xVal>
          <c:yVal>
            <c:numRef>
              <c:f>'2-28 citizenship dot chart'!$D$20:$D$21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citizenship dot chart'!$C$23:$C$24</c:f>
              <c:numCache>
                <c:formatCode>General</c:formatCode>
                <c:ptCount val="2"/>
                <c:pt idx="0">
                  <c:v>34.906936673559123</c:v>
                </c:pt>
                <c:pt idx="1">
                  <c:v>116.44790203611828</c:v>
                </c:pt>
              </c:numCache>
            </c:numRef>
          </c:xVal>
          <c:yVal>
            <c:numRef>
              <c:f>'2-28 citizenship dot chart'!$D$23:$D$24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46464"/>
        <c:axId val="272044800"/>
      </c:scatterChart>
      <c:valAx>
        <c:axId val="20204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2044800"/>
        <c:crossesAt val="0.95"/>
        <c:crossBetween val="midCat"/>
      </c:valAx>
      <c:valAx>
        <c:axId val="272044800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202046464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Ohio Education Math Dot Chart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'2-28 math dot chart'!$A$2:$A$32</c:f>
              <c:numCache>
                <c:formatCode>General</c:formatCode>
                <c:ptCount val="31"/>
                <c:pt idx="0">
                  <c:v>35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49</c:v>
                </c:pt>
                <c:pt idx="5">
                  <c:v>50</c:v>
                </c:pt>
                <c:pt idx="6">
                  <c:v>51</c:v>
                </c:pt>
                <c:pt idx="7">
                  <c:v>52</c:v>
                </c:pt>
                <c:pt idx="8">
                  <c:v>52</c:v>
                </c:pt>
                <c:pt idx="9">
                  <c:v>55</c:v>
                </c:pt>
                <c:pt idx="10">
                  <c:v>58</c:v>
                </c:pt>
                <c:pt idx="11">
                  <c:v>59</c:v>
                </c:pt>
                <c:pt idx="12">
                  <c:v>61</c:v>
                </c:pt>
                <c:pt idx="13">
                  <c:v>63</c:v>
                </c:pt>
                <c:pt idx="14">
                  <c:v>64</c:v>
                </c:pt>
                <c:pt idx="15">
                  <c:v>66</c:v>
                </c:pt>
                <c:pt idx="16">
                  <c:v>66</c:v>
                </c:pt>
                <c:pt idx="17">
                  <c:v>71</c:v>
                </c:pt>
                <c:pt idx="18">
                  <c:v>72</c:v>
                </c:pt>
                <c:pt idx="19">
                  <c:v>72</c:v>
                </c:pt>
                <c:pt idx="20">
                  <c:v>73</c:v>
                </c:pt>
                <c:pt idx="21">
                  <c:v>73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78</c:v>
                </c:pt>
                <c:pt idx="26">
                  <c:v>80</c:v>
                </c:pt>
                <c:pt idx="27">
                  <c:v>85</c:v>
                </c:pt>
                <c:pt idx="28">
                  <c:v>86</c:v>
                </c:pt>
                <c:pt idx="29">
                  <c:v>88</c:v>
                </c:pt>
                <c:pt idx="30">
                  <c:v>89</c:v>
                </c:pt>
              </c:numCache>
            </c:numRef>
          </c:xVal>
          <c:yVal>
            <c:numRef>
              <c:f>'2-28 math dot chart'!$B$2:$B$32</c:f>
              <c:numCache>
                <c:formatCode>General</c:formatCode>
                <c:ptCount val="31"/>
                <c:pt idx="0">
                  <c:v>1</c:v>
                </c:pt>
                <c:pt idx="1">
                  <c:v>1.05</c:v>
                </c:pt>
                <c:pt idx="2">
                  <c:v>1.0250000000000001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1.0249999999999999</c:v>
                </c:pt>
                <c:pt idx="8">
                  <c:v>0.99999999999999989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1.0249999999999999</c:v>
                </c:pt>
                <c:pt idx="16">
                  <c:v>0.99999999999999989</c:v>
                </c:pt>
                <c:pt idx="17">
                  <c:v>1</c:v>
                </c:pt>
                <c:pt idx="18">
                  <c:v>1.0249999999999999</c:v>
                </c:pt>
                <c:pt idx="19">
                  <c:v>0.99999999999999989</c:v>
                </c:pt>
                <c:pt idx="20">
                  <c:v>1.05</c:v>
                </c:pt>
                <c:pt idx="21">
                  <c:v>1.0250000000000001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'2-28 math dot chart'!$C$3:$C$4</c:f>
              <c:numCache>
                <c:formatCode>General</c:formatCode>
                <c:ptCount val="2"/>
                <c:pt idx="0">
                  <c:v>64.193548387096769</c:v>
                </c:pt>
                <c:pt idx="1">
                  <c:v>64.193548387096769</c:v>
                </c:pt>
              </c:numCache>
            </c:numRef>
          </c:xVal>
          <c:yVal>
            <c:numRef>
              <c:f>'2-28 math dot chart'!$D$3:$D$4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'2-28 math dot chart'!$C$6:$C$7</c:f>
              <c:numCache>
                <c:formatCode>General</c:formatCode>
                <c:ptCount val="2"/>
                <c:pt idx="0">
                  <c:v>66</c:v>
                </c:pt>
                <c:pt idx="1">
                  <c:v>66</c:v>
                </c:pt>
              </c:numCache>
            </c:numRef>
          </c:xVal>
          <c:yVal>
            <c:numRef>
              <c:f>'2-28 math dot chart'!$D$6:$D$7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math dot chart'!$C$9:$C$10</c:f>
              <c:numCache>
                <c:formatCode>General</c:formatCode>
                <c:ptCount val="2"/>
                <c:pt idx="0">
                  <c:v>52</c:v>
                </c:pt>
                <c:pt idx="1">
                  <c:v>52</c:v>
                </c:pt>
              </c:numCache>
            </c:numRef>
          </c:xVal>
          <c:yVal>
            <c:numRef>
              <c:f>'2-28 math dot chart'!$D$9:$D$10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math dot chart'!$C$12:$C$13</c:f>
              <c:numCache>
                <c:formatCode>General</c:formatCode>
                <c:ptCount val="2"/>
                <c:pt idx="0">
                  <c:v>74</c:v>
                </c:pt>
                <c:pt idx="1">
                  <c:v>74</c:v>
                </c:pt>
              </c:numCache>
            </c:numRef>
          </c:xVal>
          <c:yVal>
            <c:numRef>
              <c:f>'2-28 math dot chart'!$D$12:$D$13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math dot chart'!$C$17:$C$18</c:f>
              <c:numCache>
                <c:formatCode>General</c:formatCode>
                <c:ptCount val="2"/>
                <c:pt idx="0">
                  <c:v>49.110623483222383</c:v>
                </c:pt>
                <c:pt idx="1">
                  <c:v>79.276473290971154</c:v>
                </c:pt>
              </c:numCache>
            </c:numRef>
          </c:xVal>
          <c:yVal>
            <c:numRef>
              <c:f>'2-28 math dot chart'!$D$17:$D$18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math dot chart'!$C$20:$C$21</c:f>
              <c:numCache>
                <c:formatCode>General</c:formatCode>
                <c:ptCount val="2"/>
                <c:pt idx="0">
                  <c:v>34.027698579347998</c:v>
                </c:pt>
                <c:pt idx="1">
                  <c:v>94.359398194845539</c:v>
                </c:pt>
              </c:numCache>
            </c:numRef>
          </c:xVal>
          <c:yVal>
            <c:numRef>
              <c:f>'2-28 math dot chart'!$D$20:$D$21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math dot chart'!$C$23:$C$24</c:f>
              <c:numCache>
                <c:formatCode>General</c:formatCode>
                <c:ptCount val="2"/>
                <c:pt idx="0">
                  <c:v>18.944773675473613</c:v>
                </c:pt>
                <c:pt idx="1">
                  <c:v>109.44232309871992</c:v>
                </c:pt>
              </c:numCache>
            </c:numRef>
          </c:xVal>
          <c:yVal>
            <c:numRef>
              <c:f>'2-28 math dot chart'!$D$23:$D$24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60032"/>
        <c:axId val="175261568"/>
      </c:scatterChart>
      <c:valAx>
        <c:axId val="17526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261568"/>
        <c:crossesAt val="0.95"/>
        <c:crossBetween val="midCat"/>
      </c:valAx>
      <c:valAx>
        <c:axId val="175261568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175260032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Ohio Education Reading Dot Chart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'2-28 Reading dot chart'!$A$2:$A$32</c:f>
              <c:numCache>
                <c:formatCode>General</c:formatCode>
                <c:ptCount val="31"/>
                <c:pt idx="0">
                  <c:v>59</c:v>
                </c:pt>
                <c:pt idx="1">
                  <c:v>59</c:v>
                </c:pt>
                <c:pt idx="2">
                  <c:v>64</c:v>
                </c:pt>
                <c:pt idx="3">
                  <c:v>66</c:v>
                </c:pt>
                <c:pt idx="4">
                  <c:v>71</c:v>
                </c:pt>
                <c:pt idx="5">
                  <c:v>72</c:v>
                </c:pt>
                <c:pt idx="6">
                  <c:v>74</c:v>
                </c:pt>
                <c:pt idx="7">
                  <c:v>75</c:v>
                </c:pt>
                <c:pt idx="8">
                  <c:v>76</c:v>
                </c:pt>
                <c:pt idx="9">
                  <c:v>77</c:v>
                </c:pt>
                <c:pt idx="10">
                  <c:v>77</c:v>
                </c:pt>
                <c:pt idx="11">
                  <c:v>79</c:v>
                </c:pt>
                <c:pt idx="12">
                  <c:v>79</c:v>
                </c:pt>
                <c:pt idx="13">
                  <c:v>80</c:v>
                </c:pt>
                <c:pt idx="14">
                  <c:v>82</c:v>
                </c:pt>
                <c:pt idx="15">
                  <c:v>83</c:v>
                </c:pt>
                <c:pt idx="16">
                  <c:v>85</c:v>
                </c:pt>
                <c:pt idx="17">
                  <c:v>85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88</c:v>
                </c:pt>
                <c:pt idx="23">
                  <c:v>88</c:v>
                </c:pt>
                <c:pt idx="24">
                  <c:v>91</c:v>
                </c:pt>
                <c:pt idx="25">
                  <c:v>92</c:v>
                </c:pt>
                <c:pt idx="26">
                  <c:v>92</c:v>
                </c:pt>
                <c:pt idx="27">
                  <c:v>93</c:v>
                </c:pt>
                <c:pt idx="28">
                  <c:v>95</c:v>
                </c:pt>
                <c:pt idx="29">
                  <c:v>96</c:v>
                </c:pt>
                <c:pt idx="30">
                  <c:v>98</c:v>
                </c:pt>
              </c:numCache>
            </c:numRef>
          </c:xVal>
          <c:yVal>
            <c:numRef>
              <c:f>'2-28 Reading dot chart'!$B$2:$B$32</c:f>
              <c:numCache>
                <c:formatCode>General</c:formatCode>
                <c:ptCount val="31"/>
                <c:pt idx="0">
                  <c:v>1.0249999999999999</c:v>
                </c:pt>
                <c:pt idx="1">
                  <c:v>0.99999999999999989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1.0249999999999999</c:v>
                </c:pt>
                <c:pt idx="10">
                  <c:v>0.99999999999999989</c:v>
                </c:pt>
                <c:pt idx="11">
                  <c:v>1.0249999999999999</c:v>
                </c:pt>
                <c:pt idx="12">
                  <c:v>0.99999999999999989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1.0249999999999999</c:v>
                </c:pt>
                <c:pt idx="17">
                  <c:v>0.99999999999999989</c:v>
                </c:pt>
                <c:pt idx="18">
                  <c:v>1.075</c:v>
                </c:pt>
                <c:pt idx="19">
                  <c:v>1.05</c:v>
                </c:pt>
                <c:pt idx="20">
                  <c:v>1.0249999999999999</c:v>
                </c:pt>
                <c:pt idx="21">
                  <c:v>1</c:v>
                </c:pt>
                <c:pt idx="22">
                  <c:v>1.0249999999999999</c:v>
                </c:pt>
                <c:pt idx="23">
                  <c:v>0.99999999999999989</c:v>
                </c:pt>
                <c:pt idx="24">
                  <c:v>1</c:v>
                </c:pt>
                <c:pt idx="25">
                  <c:v>1.0249999999999999</c:v>
                </c:pt>
                <c:pt idx="26">
                  <c:v>0.99999999999999989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'2-28 Reading dot chart'!$C$3:$C$4</c:f>
              <c:numCache>
                <c:formatCode>General</c:formatCode>
                <c:ptCount val="2"/>
                <c:pt idx="0">
                  <c:v>81.290322580645167</c:v>
                </c:pt>
                <c:pt idx="1">
                  <c:v>81.290322580645167</c:v>
                </c:pt>
              </c:numCache>
            </c:numRef>
          </c:xVal>
          <c:yVal>
            <c:numRef>
              <c:f>'2-28 Reading dot chart'!$D$3:$D$4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'2-28 Reading dot chart'!$C$6:$C$7</c:f>
              <c:numCache>
                <c:formatCode>General</c:formatCode>
                <c:ptCount val="2"/>
                <c:pt idx="0">
                  <c:v>83</c:v>
                </c:pt>
                <c:pt idx="1">
                  <c:v>83</c:v>
                </c:pt>
              </c:numCache>
            </c:numRef>
          </c:xVal>
          <c:yVal>
            <c:numRef>
              <c:f>'2-28 Reading dot chart'!$D$6:$D$7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Reading dot chart'!$C$9:$C$10</c:f>
              <c:numCache>
                <c:formatCode>General</c:formatCode>
                <c:ptCount val="2"/>
                <c:pt idx="0">
                  <c:v>75</c:v>
                </c:pt>
                <c:pt idx="1">
                  <c:v>75</c:v>
                </c:pt>
              </c:numCache>
            </c:numRef>
          </c:xVal>
          <c:yVal>
            <c:numRef>
              <c:f>'2-28 Reading dot chart'!$D$9:$D$10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Reading dot chart'!$C$12:$C$13</c:f>
              <c:numCache>
                <c:formatCode>General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'2-28 Reading dot chart'!$D$12:$D$13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Reading dot chart'!$C$17:$C$18</c:f>
              <c:numCache>
                <c:formatCode>General</c:formatCode>
                <c:ptCount val="2"/>
                <c:pt idx="0">
                  <c:v>70.894190131870147</c:v>
                </c:pt>
                <c:pt idx="1">
                  <c:v>91.686455029420188</c:v>
                </c:pt>
              </c:numCache>
            </c:numRef>
          </c:xVal>
          <c:yVal>
            <c:numRef>
              <c:f>'2-28 Reading dot chart'!$D$17:$D$18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Reading dot chart'!$C$20:$C$21</c:f>
              <c:numCache>
                <c:formatCode>General</c:formatCode>
                <c:ptCount val="2"/>
                <c:pt idx="0">
                  <c:v>60.498057683095141</c:v>
                </c:pt>
                <c:pt idx="1">
                  <c:v>102.08258747819519</c:v>
                </c:pt>
              </c:numCache>
            </c:numRef>
          </c:xVal>
          <c:yVal>
            <c:numRef>
              <c:f>'2-28 Reading dot chart'!$D$20:$D$21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Reading dot chart'!$C$23:$C$24</c:f>
              <c:numCache>
                <c:formatCode>General</c:formatCode>
                <c:ptCount val="2"/>
                <c:pt idx="0">
                  <c:v>50.101925234320127</c:v>
                </c:pt>
                <c:pt idx="1">
                  <c:v>112.4787199269702</c:v>
                </c:pt>
              </c:numCache>
            </c:numRef>
          </c:xVal>
          <c:yVal>
            <c:numRef>
              <c:f>'2-28 Reading dot chart'!$D$23:$D$24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61088"/>
        <c:axId val="107162624"/>
      </c:scatterChart>
      <c:valAx>
        <c:axId val="10716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162624"/>
        <c:crossesAt val="0.95"/>
        <c:crossBetween val="midCat"/>
      </c:valAx>
      <c:valAx>
        <c:axId val="107162624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107161088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Ohio Education - Writing Dot Chart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9E-2"/>
          <c:y val="0.16873469575679445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'2-28 writing dot chart'!$A$2:$A$32</c:f>
              <c:numCache>
                <c:formatCode>General</c:formatCode>
                <c:ptCount val="31"/>
                <c:pt idx="0">
                  <c:v>52</c:v>
                </c:pt>
                <c:pt idx="1">
                  <c:v>63</c:v>
                </c:pt>
                <c:pt idx="2">
                  <c:v>69</c:v>
                </c:pt>
                <c:pt idx="3">
                  <c:v>75</c:v>
                </c:pt>
                <c:pt idx="4">
                  <c:v>77</c:v>
                </c:pt>
                <c:pt idx="5">
                  <c:v>79</c:v>
                </c:pt>
                <c:pt idx="6">
                  <c:v>81</c:v>
                </c:pt>
                <c:pt idx="7">
                  <c:v>82</c:v>
                </c:pt>
                <c:pt idx="8">
                  <c:v>82</c:v>
                </c:pt>
                <c:pt idx="9">
                  <c:v>83</c:v>
                </c:pt>
                <c:pt idx="10">
                  <c:v>84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86</c:v>
                </c:pt>
                <c:pt idx="15">
                  <c:v>87</c:v>
                </c:pt>
                <c:pt idx="16">
                  <c:v>87</c:v>
                </c:pt>
                <c:pt idx="17">
                  <c:v>88</c:v>
                </c:pt>
                <c:pt idx="18">
                  <c:v>88</c:v>
                </c:pt>
                <c:pt idx="19">
                  <c:v>88</c:v>
                </c:pt>
                <c:pt idx="20">
                  <c:v>88</c:v>
                </c:pt>
                <c:pt idx="21">
                  <c:v>90</c:v>
                </c:pt>
                <c:pt idx="22">
                  <c:v>90</c:v>
                </c:pt>
                <c:pt idx="23">
                  <c:v>92</c:v>
                </c:pt>
                <c:pt idx="24">
                  <c:v>92</c:v>
                </c:pt>
                <c:pt idx="25">
                  <c:v>93</c:v>
                </c:pt>
                <c:pt idx="26">
                  <c:v>94</c:v>
                </c:pt>
                <c:pt idx="27">
                  <c:v>95</c:v>
                </c:pt>
                <c:pt idx="28">
                  <c:v>96</c:v>
                </c:pt>
                <c:pt idx="29">
                  <c:v>98</c:v>
                </c:pt>
                <c:pt idx="30">
                  <c:v>99</c:v>
                </c:pt>
              </c:numCache>
            </c:numRef>
          </c:xVal>
          <c:yVal>
            <c:numRef>
              <c:f>'2-28 writing dot chart'!$B$2:$B$32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1.0249999999999999</c:v>
                </c:pt>
                <c:pt idx="8">
                  <c:v>0.99999999999999989</c:v>
                </c:pt>
                <c:pt idx="9">
                  <c:v>1</c:v>
                </c:pt>
                <c:pt idx="10">
                  <c:v>1</c:v>
                </c:pt>
                <c:pt idx="11">
                  <c:v>1.05</c:v>
                </c:pt>
                <c:pt idx="12">
                  <c:v>1.0250000000000001</c:v>
                </c:pt>
                <c:pt idx="13">
                  <c:v>1</c:v>
                </c:pt>
                <c:pt idx="14">
                  <c:v>1</c:v>
                </c:pt>
                <c:pt idx="15">
                  <c:v>1.0249999999999999</c:v>
                </c:pt>
                <c:pt idx="16">
                  <c:v>0.99999999999999989</c:v>
                </c:pt>
                <c:pt idx="17">
                  <c:v>1.075</c:v>
                </c:pt>
                <c:pt idx="18">
                  <c:v>1.05</c:v>
                </c:pt>
                <c:pt idx="19">
                  <c:v>1.0249999999999999</c:v>
                </c:pt>
                <c:pt idx="20">
                  <c:v>1</c:v>
                </c:pt>
                <c:pt idx="21">
                  <c:v>1.0249999999999999</c:v>
                </c:pt>
                <c:pt idx="22">
                  <c:v>0.99999999999999989</c:v>
                </c:pt>
                <c:pt idx="23">
                  <c:v>1.0249999999999999</c:v>
                </c:pt>
                <c:pt idx="24">
                  <c:v>0.99999999999999989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xVal>
            <c:numRef>
              <c:f>'2-28 writing dot chart'!$C$3:$C$4</c:f>
              <c:numCache>
                <c:formatCode>General</c:formatCode>
                <c:ptCount val="2"/>
                <c:pt idx="0">
                  <c:v>84.935483870967744</c:v>
                </c:pt>
                <c:pt idx="1">
                  <c:v>84.935483870967744</c:v>
                </c:pt>
              </c:numCache>
            </c:numRef>
          </c:xVal>
          <c:yVal>
            <c:numRef>
              <c:f>'2-28 writing dot chart'!$D$3:$D$4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</c:dPt>
          <c:xVal>
            <c:numRef>
              <c:f>'2-28 writing dot chart'!$C$6:$C$7</c:f>
              <c:numCache>
                <c:formatCode>General</c:formatCode>
                <c:ptCount val="2"/>
                <c:pt idx="0">
                  <c:v>87</c:v>
                </c:pt>
                <c:pt idx="1">
                  <c:v>87</c:v>
                </c:pt>
              </c:numCache>
            </c:numRef>
          </c:xVal>
          <c:yVal>
            <c:numRef>
              <c:f>'2-28 writing dot chart'!$D$6:$D$7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writing dot chart'!$C$9:$C$10</c:f>
              <c:numCache>
                <c:formatCode>General</c:formatCode>
                <c:ptCount val="2"/>
                <c:pt idx="0">
                  <c:v>82</c:v>
                </c:pt>
                <c:pt idx="1">
                  <c:v>82</c:v>
                </c:pt>
              </c:numCache>
            </c:numRef>
          </c:xVal>
          <c:yVal>
            <c:numRef>
              <c:f>'2-28 writing dot chart'!$D$9:$D$10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</c:dPt>
          <c:xVal>
            <c:numRef>
              <c:f>'2-28 writing dot chart'!$C$12:$C$13</c:f>
              <c:numCache>
                <c:formatCode>General</c:formatCode>
                <c:ptCount val="2"/>
                <c:pt idx="0">
                  <c:v>92</c:v>
                </c:pt>
                <c:pt idx="1">
                  <c:v>92</c:v>
                </c:pt>
              </c:numCache>
            </c:numRef>
          </c:xVal>
          <c:yVal>
            <c:numRef>
              <c:f>'2-28 writing dot chart'!$D$12:$D$13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writing dot chart'!$C$17:$C$18</c:f>
              <c:numCache>
                <c:formatCode>General</c:formatCode>
                <c:ptCount val="2"/>
                <c:pt idx="0">
                  <c:v>74.94904144845988</c:v>
                </c:pt>
                <c:pt idx="1">
                  <c:v>94.921926293475607</c:v>
                </c:pt>
              </c:numCache>
            </c:numRef>
          </c:xVal>
          <c:yVal>
            <c:numRef>
              <c:f>'2-28 writing dot chart'!$D$17:$D$18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writing dot chart'!$C$20:$C$21</c:f>
              <c:numCache>
                <c:formatCode>General</c:formatCode>
                <c:ptCount val="2"/>
                <c:pt idx="0">
                  <c:v>64.962599025952031</c:v>
                </c:pt>
                <c:pt idx="1">
                  <c:v>104.90836871598346</c:v>
                </c:pt>
              </c:numCache>
            </c:numRef>
          </c:xVal>
          <c:yVal>
            <c:numRef>
              <c:f>'2-28 writing dot chart'!$D$20:$D$21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'2-28 writing dot chart'!$C$23:$C$24</c:f>
              <c:numCache>
                <c:formatCode>General</c:formatCode>
                <c:ptCount val="2"/>
                <c:pt idx="0">
                  <c:v>54.976156603444167</c:v>
                </c:pt>
                <c:pt idx="1">
                  <c:v>114.89481113849132</c:v>
                </c:pt>
              </c:numCache>
            </c:numRef>
          </c:xVal>
          <c:yVal>
            <c:numRef>
              <c:f>'2-28 writing dot chart'!$D$23:$D$24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97408"/>
        <c:axId val="199464832"/>
      </c:scatterChart>
      <c:valAx>
        <c:axId val="1676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464832"/>
        <c:crossesAt val="0.95"/>
        <c:crossBetween val="midCat"/>
      </c:valAx>
      <c:valAx>
        <c:axId val="199464832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167697408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950365695599"/>
          <c:w val="0.22406015037593985"/>
          <c:h val="0.4590575929869808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Ohio Education Performance Box and Whisker Plots</a:t>
            </a:r>
          </a:p>
        </c:rich>
      </c:tx>
      <c:layout>
        <c:manualLayout>
          <c:xMode val="edge"/>
          <c:yMode val="edge"/>
          <c:x val="0.10949135481776118"/>
          <c:y val="2.7972027972027972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Writing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ForBoxPlot3!$A$1:$A$3</c:f>
              <c:numCache>
                <c:formatCode>General</c:formatCode>
                <c:ptCount val="3"/>
                <c:pt idx="0">
                  <c:v>52</c:v>
                </c:pt>
                <c:pt idx="1">
                  <c:v>52</c:v>
                </c:pt>
                <c:pt idx="2">
                  <c:v>52</c:v>
                </c:pt>
              </c:numCache>
            </c:numRef>
          </c:xVal>
          <c:yVal>
            <c:numRef>
              <c:f>ForBoxPlot3!$B$1:$B$3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ForBoxPlot3!$A$4:$A$6</c:f>
              <c:numCache>
                <c:formatCode>General</c:formatCode>
                <c:ptCount val="3"/>
                <c:pt idx="0">
                  <c:v>82</c:v>
                </c:pt>
                <c:pt idx="1">
                  <c:v>82</c:v>
                </c:pt>
                <c:pt idx="2">
                  <c:v>82</c:v>
                </c:pt>
              </c:numCache>
            </c:numRef>
          </c:xVal>
          <c:yVal>
            <c:numRef>
              <c:f>ForBoxPlot3!$B$4:$B$6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ForBoxPlot3!$A$7:$A$9</c:f>
              <c:numCache>
                <c:formatCode>General</c:formatCode>
                <c:ptCount val="3"/>
                <c:pt idx="0">
                  <c:v>87</c:v>
                </c:pt>
                <c:pt idx="1">
                  <c:v>87</c:v>
                </c:pt>
                <c:pt idx="2">
                  <c:v>87</c:v>
                </c:pt>
              </c:numCache>
            </c:numRef>
          </c:xVal>
          <c:yVal>
            <c:numRef>
              <c:f>ForBoxPlot3!$B$7:$B$9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ForBoxPlot3!$A$10:$A$12</c:f>
              <c:numCache>
                <c:formatCode>General</c:formatCode>
                <c:ptCount val="3"/>
                <c:pt idx="0">
                  <c:v>92</c:v>
                </c:pt>
                <c:pt idx="1">
                  <c:v>92</c:v>
                </c:pt>
                <c:pt idx="2">
                  <c:v>92</c:v>
                </c:pt>
              </c:numCache>
            </c:numRef>
          </c:xVal>
          <c:yVal>
            <c:numRef>
              <c:f>ForBoxPlot3!$B$10:$B$12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ForBoxPlot3!$A$13:$A$15</c:f>
              <c:numCache>
                <c:formatCode>General</c:formatCode>
                <c:ptCount val="3"/>
                <c:pt idx="0">
                  <c:v>99</c:v>
                </c:pt>
                <c:pt idx="1">
                  <c:v>99</c:v>
                </c:pt>
                <c:pt idx="2">
                  <c:v>99</c:v>
                </c:pt>
              </c:numCache>
            </c:numRef>
          </c:xVal>
          <c:yVal>
            <c:numRef>
              <c:f>ForBoxPlot3!$B$13:$B$15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ForBoxPlot3!$A$16:$A$17</c:f>
              <c:numCache>
                <c:formatCode>General</c:formatCode>
                <c:ptCount val="2"/>
                <c:pt idx="0">
                  <c:v>52</c:v>
                </c:pt>
                <c:pt idx="1">
                  <c:v>99</c:v>
                </c:pt>
              </c:numCache>
            </c:numRef>
          </c:xVal>
          <c:yVal>
            <c:numRef>
              <c:f>ForBoxPlot3!$B$16:$B$17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ForBoxPlot3!$A$18:$A$19</c:f>
              <c:numCache>
                <c:formatCode>General</c:formatCode>
                <c:ptCount val="2"/>
                <c:pt idx="0">
                  <c:v>82</c:v>
                </c:pt>
                <c:pt idx="1">
                  <c:v>92</c:v>
                </c:pt>
              </c:numCache>
            </c:numRef>
          </c:xVal>
          <c:yVal>
            <c:numRef>
              <c:f>ForBoxPlot3!$B$18:$B$19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ForBoxPlot3!$A$20:$A$21</c:f>
              <c:numCache>
                <c:formatCode>General</c:formatCode>
                <c:ptCount val="2"/>
                <c:pt idx="0">
                  <c:v>82</c:v>
                </c:pt>
                <c:pt idx="1">
                  <c:v>92</c:v>
                </c:pt>
              </c:numCache>
            </c:numRef>
          </c:xVal>
          <c:yVal>
            <c:numRef>
              <c:f>ForBoxPlot3!$B$20:$B$21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</c:ser>
        <c:ser>
          <c:idx val="8"/>
          <c:order val="8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Reading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ForBoxPlot3!$C$1:$C$3</c:f>
              <c:numCache>
                <c:formatCode>General</c:formatCode>
                <c:ptCount val="3"/>
                <c:pt idx="0">
                  <c:v>59</c:v>
                </c:pt>
                <c:pt idx="1">
                  <c:v>59</c:v>
                </c:pt>
                <c:pt idx="2">
                  <c:v>59</c:v>
                </c:pt>
              </c:numCache>
            </c:numRef>
          </c:xVal>
          <c:yVal>
            <c:numRef>
              <c:f>ForBoxPlot3!$D$1:$D$3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9"/>
          <c:order val="9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ForBoxPlot3!$C$4:$C$6</c:f>
              <c:numCache>
                <c:formatCode>General</c:formatCode>
                <c:ptCount val="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</c:numCache>
            </c:numRef>
          </c:xVal>
          <c:yVal>
            <c:numRef>
              <c:f>ForBoxPlot3!$D$4:$D$6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0"/>
          <c:order val="1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ForBoxPlot3!$C$7:$C$9</c:f>
              <c:numCache>
                <c:formatCode>General</c:formatCode>
                <c:ptCount val="3"/>
                <c:pt idx="0">
                  <c:v>83</c:v>
                </c:pt>
                <c:pt idx="1">
                  <c:v>83</c:v>
                </c:pt>
                <c:pt idx="2">
                  <c:v>83</c:v>
                </c:pt>
              </c:numCache>
            </c:numRef>
          </c:xVal>
          <c:yVal>
            <c:numRef>
              <c:f>ForBoxPlot3!$D$7:$D$9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1"/>
          <c:order val="1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ForBoxPlot3!$C$10:$C$12</c:f>
              <c:numCache>
                <c:formatCode>General</c:formatCode>
                <c:ptCount val="3"/>
                <c:pt idx="0">
                  <c:v>88</c:v>
                </c:pt>
                <c:pt idx="1">
                  <c:v>88</c:v>
                </c:pt>
                <c:pt idx="2">
                  <c:v>88</c:v>
                </c:pt>
              </c:numCache>
            </c:numRef>
          </c:xVal>
          <c:yVal>
            <c:numRef>
              <c:f>ForBoxPlot3!$D$10:$D$12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2"/>
          <c:order val="12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ForBoxPlot3!$C$13:$C$15</c:f>
              <c:numCache>
                <c:formatCode>General</c:formatCode>
                <c:ptCount val="3"/>
                <c:pt idx="0">
                  <c:v>98</c:v>
                </c:pt>
                <c:pt idx="1">
                  <c:v>98</c:v>
                </c:pt>
                <c:pt idx="2">
                  <c:v>98</c:v>
                </c:pt>
              </c:numCache>
            </c:numRef>
          </c:xVal>
          <c:yVal>
            <c:numRef>
              <c:f>ForBoxPlot3!$D$13:$D$15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3"/>
          <c:order val="13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ForBoxPlot3!$C$16:$C$17</c:f>
              <c:numCache>
                <c:formatCode>General</c:formatCode>
                <c:ptCount val="2"/>
                <c:pt idx="0">
                  <c:v>59</c:v>
                </c:pt>
                <c:pt idx="1">
                  <c:v>98</c:v>
                </c:pt>
              </c:numCache>
            </c:numRef>
          </c:xVal>
          <c:yVal>
            <c:numRef>
              <c:f>ForBoxPlot3!$D$16:$D$17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yVal>
          <c:smooth val="0"/>
        </c:ser>
        <c:ser>
          <c:idx val="14"/>
          <c:order val="14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ForBoxPlot3!$C$18:$C$19</c:f>
              <c:numCache>
                <c:formatCode>General</c:formatCode>
                <c:ptCount val="2"/>
                <c:pt idx="0">
                  <c:v>75</c:v>
                </c:pt>
                <c:pt idx="1">
                  <c:v>88</c:v>
                </c:pt>
              </c:numCache>
            </c:numRef>
          </c:xVal>
          <c:yVal>
            <c:numRef>
              <c:f>ForBoxPlot3!$D$18:$D$19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yVal>
          <c:smooth val="0"/>
        </c:ser>
        <c:ser>
          <c:idx val="15"/>
          <c:order val="15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ForBoxPlot3!$C$20:$C$21</c:f>
              <c:numCache>
                <c:formatCode>General</c:formatCode>
                <c:ptCount val="2"/>
                <c:pt idx="0">
                  <c:v>75</c:v>
                </c:pt>
                <c:pt idx="1">
                  <c:v>88</c:v>
                </c:pt>
              </c:numCache>
            </c:numRef>
          </c:xVal>
          <c:yVal>
            <c:numRef>
              <c:f>ForBoxPlot3!$D$20:$D$21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  <c:smooth val="0"/>
        </c:ser>
        <c:ser>
          <c:idx val="16"/>
          <c:order val="16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Math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ForBoxPlot3!$E$1:$E$3</c:f>
              <c:numCache>
                <c:formatCode>General</c:formatCode>
                <c:ptCount val="3"/>
                <c:pt idx="0">
                  <c:v>35</c:v>
                </c:pt>
                <c:pt idx="1">
                  <c:v>35</c:v>
                </c:pt>
                <c:pt idx="2">
                  <c:v>35</c:v>
                </c:pt>
              </c:numCache>
            </c:numRef>
          </c:xVal>
          <c:yVal>
            <c:numRef>
              <c:f>ForBoxPlot3!$F$1:$F$3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7"/>
          <c:order val="17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ForBoxPlot3!$E$4:$E$6</c:f>
              <c:numCache>
                <c:formatCode>General</c:formatCode>
                <c:ptCount val="3"/>
                <c:pt idx="0">
                  <c:v>52</c:v>
                </c:pt>
                <c:pt idx="1">
                  <c:v>52</c:v>
                </c:pt>
                <c:pt idx="2">
                  <c:v>52</c:v>
                </c:pt>
              </c:numCache>
            </c:numRef>
          </c:xVal>
          <c:yVal>
            <c:numRef>
              <c:f>ForBoxPlot3!$F$4:$F$6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8"/>
          <c:order val="18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ForBoxPlot3!$E$7:$E$9</c:f>
              <c:numCache>
                <c:formatCode>General</c:formatCode>
                <c:ptCount val="3"/>
                <c:pt idx="0">
                  <c:v>66</c:v>
                </c:pt>
                <c:pt idx="1">
                  <c:v>66</c:v>
                </c:pt>
                <c:pt idx="2">
                  <c:v>66</c:v>
                </c:pt>
              </c:numCache>
            </c:numRef>
          </c:xVal>
          <c:yVal>
            <c:numRef>
              <c:f>ForBoxPlot3!$F$7:$F$9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9"/>
          <c:order val="19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ForBoxPlot3!$E$10:$E$12</c:f>
              <c:numCache>
                <c:formatCode>General</c:formatCode>
                <c:ptCount val="3"/>
                <c:pt idx="0">
                  <c:v>74</c:v>
                </c:pt>
                <c:pt idx="1">
                  <c:v>74</c:v>
                </c:pt>
                <c:pt idx="2">
                  <c:v>74</c:v>
                </c:pt>
              </c:numCache>
            </c:numRef>
          </c:xVal>
          <c:yVal>
            <c:numRef>
              <c:f>ForBoxPlot3!$F$10:$F$12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0"/>
          <c:order val="20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xVal>
            <c:numRef>
              <c:f>ForBoxPlot3!$E$13:$E$15</c:f>
              <c:numCache>
                <c:formatCode>General</c:formatCode>
                <c:ptCount val="3"/>
                <c:pt idx="0">
                  <c:v>89</c:v>
                </c:pt>
                <c:pt idx="1">
                  <c:v>89</c:v>
                </c:pt>
                <c:pt idx="2">
                  <c:v>89</c:v>
                </c:pt>
              </c:numCache>
            </c:numRef>
          </c:xVal>
          <c:yVal>
            <c:numRef>
              <c:f>ForBoxPlot3!$F$13:$F$15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1"/>
          <c:order val="21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ForBoxPlot3!$E$16:$E$17</c:f>
              <c:numCache>
                <c:formatCode>General</c:formatCode>
                <c:ptCount val="2"/>
                <c:pt idx="0">
                  <c:v>35</c:v>
                </c:pt>
                <c:pt idx="1">
                  <c:v>89</c:v>
                </c:pt>
              </c:numCache>
            </c:numRef>
          </c:xVal>
          <c:yVal>
            <c:numRef>
              <c:f>ForBoxPlot3!$F$16:$F$17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yVal>
          <c:smooth val="0"/>
        </c:ser>
        <c:ser>
          <c:idx val="22"/>
          <c:order val="22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ForBoxPlot3!$E$18:$E$19</c:f>
              <c:numCache>
                <c:formatCode>General</c:formatCode>
                <c:ptCount val="2"/>
                <c:pt idx="0">
                  <c:v>52</c:v>
                </c:pt>
                <c:pt idx="1">
                  <c:v>74</c:v>
                </c:pt>
              </c:numCache>
            </c:numRef>
          </c:xVal>
          <c:yVal>
            <c:numRef>
              <c:f>ForBoxPlot3!$F$18:$F$19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yVal>
          <c:smooth val="0"/>
        </c:ser>
        <c:ser>
          <c:idx val="23"/>
          <c:order val="23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ForBoxPlot3!$E$20:$E$21</c:f>
              <c:numCache>
                <c:formatCode>General</c:formatCode>
                <c:ptCount val="2"/>
                <c:pt idx="0">
                  <c:v>52</c:v>
                </c:pt>
                <c:pt idx="1">
                  <c:v>74</c:v>
                </c:pt>
              </c:numCache>
            </c:numRef>
          </c:xVal>
          <c:yVal>
            <c:numRef>
              <c:f>ForBoxPlot3!$F$20:$F$21</c:f>
              <c:numCache>
                <c:formatCode>General</c:formatCode>
                <c:ptCount val="2"/>
                <c:pt idx="0">
                  <c:v>4.5</c:v>
                </c:pt>
                <c:pt idx="1">
                  <c:v>4.5</c:v>
                </c:pt>
              </c:numCache>
            </c:numRef>
          </c:yVal>
          <c:smooth val="0"/>
        </c:ser>
        <c:ser>
          <c:idx val="24"/>
          <c:order val="24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Citizenship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ForBoxPlot3!$G$1:$G$3</c:f>
              <c:numCache>
                <c:formatCode>General</c:formatCode>
                <c:ptCount val="3"/>
                <c:pt idx="0">
                  <c:v>41</c:v>
                </c:pt>
                <c:pt idx="1">
                  <c:v>41</c:v>
                </c:pt>
                <c:pt idx="2">
                  <c:v>41</c:v>
                </c:pt>
              </c:numCache>
            </c:numRef>
          </c:xVal>
          <c:yVal>
            <c:numRef>
              <c:f>ForBoxPlot3!$H$1:$H$3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5"/>
          <c:order val="25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ForBoxPlot3!$G$4:$G$6</c:f>
              <c:numCache>
                <c:formatCode>General</c:formatCode>
                <c:ptCount val="3"/>
                <c:pt idx="0">
                  <c:v>67</c:v>
                </c:pt>
                <c:pt idx="1">
                  <c:v>67</c:v>
                </c:pt>
                <c:pt idx="2">
                  <c:v>67</c:v>
                </c:pt>
              </c:numCache>
            </c:numRef>
          </c:xVal>
          <c:yVal>
            <c:numRef>
              <c:f>ForBoxPlot3!$H$4:$H$6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6"/>
          <c:order val="26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ForBoxPlot3!$G$7:$G$9</c:f>
              <c:numCache>
                <c:formatCode>General</c:formatCode>
                <c:ptCount val="3"/>
                <c:pt idx="0">
                  <c:v>78</c:v>
                </c:pt>
                <c:pt idx="1">
                  <c:v>78</c:v>
                </c:pt>
                <c:pt idx="2">
                  <c:v>78</c:v>
                </c:pt>
              </c:numCache>
            </c:numRef>
          </c:xVal>
          <c:yVal>
            <c:numRef>
              <c:f>ForBoxPlot3!$H$7:$H$9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7"/>
          <c:order val="27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ForBoxPlot3!$G$10:$G$12</c:f>
              <c:numCache>
                <c:formatCode>General</c:formatCode>
                <c:ptCount val="3"/>
                <c:pt idx="0">
                  <c:v>85</c:v>
                </c:pt>
                <c:pt idx="1">
                  <c:v>85</c:v>
                </c:pt>
                <c:pt idx="2">
                  <c:v>85</c:v>
                </c:pt>
              </c:numCache>
            </c:numRef>
          </c:xVal>
          <c:yVal>
            <c:numRef>
              <c:f>ForBoxPlot3!$H$10:$H$12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8"/>
          <c:order val="28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ForBoxPlot3!$G$13:$G$15</c:f>
              <c:numCache>
                <c:formatCode>General</c:formatCode>
                <c:ptCount val="3"/>
                <c:pt idx="0">
                  <c:v>95</c:v>
                </c:pt>
                <c:pt idx="1">
                  <c:v>95</c:v>
                </c:pt>
                <c:pt idx="2">
                  <c:v>95</c:v>
                </c:pt>
              </c:numCache>
            </c:numRef>
          </c:xVal>
          <c:yVal>
            <c:numRef>
              <c:f>ForBoxPlot3!$H$13:$H$15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9"/>
          <c:order val="29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ForBoxPlot3!$G$16:$G$17</c:f>
              <c:numCache>
                <c:formatCode>General</c:formatCode>
                <c:ptCount val="2"/>
                <c:pt idx="0">
                  <c:v>41</c:v>
                </c:pt>
                <c:pt idx="1">
                  <c:v>95</c:v>
                </c:pt>
              </c:numCache>
            </c:numRef>
          </c:xVal>
          <c:yVal>
            <c:numRef>
              <c:f>ForBoxPlot3!$H$16:$H$17</c:f>
              <c:numCache>
                <c:formatCode>General</c:formatCode>
                <c:ptCount val="2"/>
                <c:pt idx="0">
                  <c:v>5.5</c:v>
                </c:pt>
                <c:pt idx="1">
                  <c:v>5.5</c:v>
                </c:pt>
              </c:numCache>
            </c:numRef>
          </c:yVal>
          <c:smooth val="0"/>
        </c:ser>
        <c:ser>
          <c:idx val="30"/>
          <c:order val="3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ForBoxPlot3!$G$18:$G$19</c:f>
              <c:numCache>
                <c:formatCode>General</c:formatCode>
                <c:ptCount val="2"/>
                <c:pt idx="0">
                  <c:v>67</c:v>
                </c:pt>
                <c:pt idx="1">
                  <c:v>85</c:v>
                </c:pt>
              </c:numCache>
            </c:numRef>
          </c:xVal>
          <c:yVal>
            <c:numRef>
              <c:f>ForBoxPlot3!$H$18:$H$19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31"/>
          <c:order val="31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ForBoxPlot3!$G$20:$G$21</c:f>
              <c:numCache>
                <c:formatCode>General</c:formatCode>
                <c:ptCount val="2"/>
                <c:pt idx="0">
                  <c:v>67</c:v>
                </c:pt>
                <c:pt idx="1">
                  <c:v>85</c:v>
                </c:pt>
              </c:numCache>
            </c:numRef>
          </c:xVal>
          <c:yVal>
            <c:numRef>
              <c:f>ForBoxPlot3!$H$20:$H$21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</c:ser>
        <c:ser>
          <c:idx val="32"/>
          <c:order val="32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Science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ForBoxPlot3!$I$1:$I$3</c:f>
              <c:numCache>
                <c:formatCode>General</c:formatCode>
                <c:ptCount val="3"/>
                <c:pt idx="0">
                  <c:v>44</c:v>
                </c:pt>
                <c:pt idx="1">
                  <c:v>44</c:v>
                </c:pt>
                <c:pt idx="2">
                  <c:v>44</c:v>
                </c:pt>
              </c:numCache>
            </c:numRef>
          </c:xVal>
          <c:yVal>
            <c:numRef>
              <c:f>ForBoxPlot3!$J$1:$J$3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3"/>
          <c:order val="33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ForBoxPlot3!$I$4:$I$6</c:f>
              <c:numCache>
                <c:formatCode>General</c:formatCode>
                <c:ptCount val="3"/>
                <c:pt idx="0">
                  <c:v>62</c:v>
                </c:pt>
                <c:pt idx="1">
                  <c:v>62</c:v>
                </c:pt>
                <c:pt idx="2">
                  <c:v>62</c:v>
                </c:pt>
              </c:numCache>
            </c:numRef>
          </c:xVal>
          <c:yVal>
            <c:numRef>
              <c:f>ForBoxPlot3!$J$4:$J$6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4"/>
          <c:order val="34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ForBoxPlot3!$I$7:$I$9</c:f>
              <c:numCache>
                <c:formatCode>General</c:formatCode>
                <c:ptCount val="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</c:numCache>
            </c:numRef>
          </c:xVal>
          <c:yVal>
            <c:numRef>
              <c:f>ForBoxPlot3!$J$7:$J$9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5"/>
          <c:order val="35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ForBoxPlot3!$I$10:$I$12</c:f>
              <c:numCache>
                <c:formatCode>General</c:formatCode>
                <c:ptCount val="3"/>
                <c:pt idx="0">
                  <c:v>84</c:v>
                </c:pt>
                <c:pt idx="1">
                  <c:v>84</c:v>
                </c:pt>
                <c:pt idx="2">
                  <c:v>84</c:v>
                </c:pt>
              </c:numCache>
            </c:numRef>
          </c:xVal>
          <c:yVal>
            <c:numRef>
              <c:f>ForBoxPlot3!$J$10:$J$12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6"/>
          <c:order val="36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xVal>
            <c:numRef>
              <c:f>ForBoxPlot3!$I$13:$I$15</c:f>
              <c:numCache>
                <c:formatCode>General</c:formatCode>
                <c:ptCount val="3"/>
                <c:pt idx="0">
                  <c:v>91</c:v>
                </c:pt>
                <c:pt idx="1">
                  <c:v>91</c:v>
                </c:pt>
                <c:pt idx="2">
                  <c:v>91</c:v>
                </c:pt>
              </c:numCache>
            </c:numRef>
          </c:xVal>
          <c:yVal>
            <c:numRef>
              <c:f>ForBoxPlot3!$J$13:$J$15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7"/>
          <c:order val="37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ForBoxPlot3!$I$16:$I$17</c:f>
              <c:numCache>
                <c:formatCode>General</c:formatCode>
                <c:ptCount val="2"/>
                <c:pt idx="0">
                  <c:v>44</c:v>
                </c:pt>
                <c:pt idx="1">
                  <c:v>91</c:v>
                </c:pt>
              </c:numCache>
            </c:numRef>
          </c:xVal>
          <c:yVal>
            <c:numRef>
              <c:f>ForBoxPlot3!$J$16:$J$17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yVal>
          <c:smooth val="0"/>
        </c:ser>
        <c:ser>
          <c:idx val="38"/>
          <c:order val="38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ForBoxPlot3!$I$18:$I$19</c:f>
              <c:numCache>
                <c:formatCode>General</c:formatCode>
                <c:ptCount val="2"/>
                <c:pt idx="0">
                  <c:v>62</c:v>
                </c:pt>
                <c:pt idx="1">
                  <c:v>84</c:v>
                </c:pt>
              </c:numCache>
            </c:numRef>
          </c:xVal>
          <c:yVal>
            <c:numRef>
              <c:f>ForBoxPlot3!$J$18:$J$19</c:f>
              <c:numCache>
                <c:formatCode>General</c:formatCode>
                <c:ptCount val="2"/>
                <c:pt idx="0">
                  <c:v>6.5</c:v>
                </c:pt>
                <c:pt idx="1">
                  <c:v>6.5</c:v>
                </c:pt>
              </c:numCache>
            </c:numRef>
          </c:yVal>
          <c:smooth val="0"/>
        </c:ser>
        <c:ser>
          <c:idx val="39"/>
          <c:order val="39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ForBoxPlot3!$I$20:$I$21</c:f>
              <c:numCache>
                <c:formatCode>General</c:formatCode>
                <c:ptCount val="2"/>
                <c:pt idx="0">
                  <c:v>62</c:v>
                </c:pt>
                <c:pt idx="1">
                  <c:v>84</c:v>
                </c:pt>
              </c:numCache>
            </c:numRef>
          </c:xVal>
          <c:yVal>
            <c:numRef>
              <c:f>ForBoxPlot3!$J$20:$J$21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yVal>
          <c:smooth val="0"/>
        </c:ser>
        <c:ser>
          <c:idx val="40"/>
          <c:order val="40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All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ForBoxPlot3!$K$1:$K$3</c:f>
              <c:numCache>
                <c:formatCode>General</c:formatCode>
                <c:ptCount val="3"/>
                <c:pt idx="0">
                  <c:v>23</c:v>
                </c:pt>
                <c:pt idx="1">
                  <c:v>23</c:v>
                </c:pt>
                <c:pt idx="2">
                  <c:v>23</c:v>
                </c:pt>
              </c:numCache>
            </c:numRef>
          </c:xVal>
          <c:yVal>
            <c:numRef>
              <c:f>ForBoxPlot3!$L$1:$L$3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1"/>
          <c:order val="41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ForBoxPlot3!$K$4:$K$6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40</c:v>
                </c:pt>
              </c:numCache>
            </c:numRef>
          </c:xVal>
          <c:yVal>
            <c:numRef>
              <c:f>ForBoxPlot3!$L$4:$L$6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2"/>
          <c:order val="42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ForBoxPlot3!$K$7:$K$9</c:f>
              <c:numCache>
                <c:formatCode>General</c:formatCode>
                <c:ptCount val="3"/>
                <c:pt idx="0">
                  <c:v>52</c:v>
                </c:pt>
                <c:pt idx="1">
                  <c:v>52</c:v>
                </c:pt>
                <c:pt idx="2">
                  <c:v>52</c:v>
                </c:pt>
              </c:numCache>
            </c:numRef>
          </c:xVal>
          <c:yVal>
            <c:numRef>
              <c:f>ForBoxPlot3!$L$7:$L$9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3"/>
          <c:order val="43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ForBoxPlot3!$K$10:$K$12</c:f>
              <c:numCache>
                <c:formatCode>General</c:formatCode>
                <c:ptCount val="3"/>
                <c:pt idx="0">
                  <c:v>64</c:v>
                </c:pt>
                <c:pt idx="1">
                  <c:v>64</c:v>
                </c:pt>
                <c:pt idx="2">
                  <c:v>64</c:v>
                </c:pt>
              </c:numCache>
            </c:numRef>
          </c:xVal>
          <c:yVal>
            <c:numRef>
              <c:f>ForBoxPlot3!$L$10:$L$12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4"/>
          <c:order val="44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ForBoxPlot3!$K$13:$K$15</c:f>
              <c:numCache>
                <c:formatCode>General</c:formatCode>
                <c:ptCount val="3"/>
                <c:pt idx="0">
                  <c:v>83</c:v>
                </c:pt>
                <c:pt idx="1">
                  <c:v>83</c:v>
                </c:pt>
                <c:pt idx="2">
                  <c:v>83</c:v>
                </c:pt>
              </c:numCache>
            </c:numRef>
          </c:xVal>
          <c:yVal>
            <c:numRef>
              <c:f>ForBoxPlot3!$L$13:$L$15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5"/>
          <c:order val="45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ForBoxPlot3!$K$16:$K$17</c:f>
              <c:numCache>
                <c:formatCode>General</c:formatCode>
                <c:ptCount val="2"/>
                <c:pt idx="0">
                  <c:v>23</c:v>
                </c:pt>
                <c:pt idx="1">
                  <c:v>83</c:v>
                </c:pt>
              </c:numCache>
            </c:numRef>
          </c:xVal>
          <c:yVal>
            <c:numRef>
              <c:f>ForBoxPlot3!$L$16:$L$17</c:f>
              <c:numCache>
                <c:formatCode>General</c:formatCode>
                <c:ptCount val="2"/>
                <c:pt idx="0">
                  <c:v>8.5</c:v>
                </c:pt>
                <c:pt idx="1">
                  <c:v>8.5</c:v>
                </c:pt>
              </c:numCache>
            </c:numRef>
          </c:yVal>
          <c:smooth val="0"/>
        </c:ser>
        <c:ser>
          <c:idx val="46"/>
          <c:order val="46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ForBoxPlot3!$K$18:$K$19</c:f>
              <c:numCache>
                <c:formatCode>General</c:formatCode>
                <c:ptCount val="2"/>
                <c:pt idx="0">
                  <c:v>40</c:v>
                </c:pt>
                <c:pt idx="1">
                  <c:v>64</c:v>
                </c:pt>
              </c:numCache>
            </c:numRef>
          </c:xVal>
          <c:yVal>
            <c:numRef>
              <c:f>ForBoxPlot3!$L$18:$L$19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yVal>
          <c:smooth val="0"/>
        </c:ser>
        <c:ser>
          <c:idx val="47"/>
          <c:order val="47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ForBoxPlot3!$K$20:$K$21</c:f>
              <c:numCache>
                <c:formatCode>General</c:formatCode>
                <c:ptCount val="2"/>
                <c:pt idx="0">
                  <c:v>40</c:v>
                </c:pt>
                <c:pt idx="1">
                  <c:v>64</c:v>
                </c:pt>
              </c:numCache>
            </c:numRef>
          </c:xVal>
          <c:yVal>
            <c:numRef>
              <c:f>ForBoxPlot3!$L$20:$L$21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16448"/>
        <c:axId val="189464960"/>
      </c:scatterChart>
      <c:valAx>
        <c:axId val="199416448"/>
        <c:scaling>
          <c:orientation val="minMax"/>
          <c:max val="109"/>
          <c:min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189464960"/>
        <c:crosses val="autoZero"/>
        <c:crossBetween val="midCat"/>
      </c:valAx>
      <c:valAx>
        <c:axId val="189464960"/>
        <c:scaling>
          <c:orientation val="minMax"/>
          <c:max val="14.25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99416448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Ohio Education Performance Box and Whisker Plots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Writing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ForBoxPlot3!$A$1:$A$3</c:f>
              <c:numCache>
                <c:formatCode>General</c:formatCode>
                <c:ptCount val="3"/>
                <c:pt idx="0">
                  <c:v>52</c:v>
                </c:pt>
                <c:pt idx="1">
                  <c:v>52</c:v>
                </c:pt>
                <c:pt idx="2">
                  <c:v>52</c:v>
                </c:pt>
              </c:numCache>
            </c:numRef>
          </c:xVal>
          <c:yVal>
            <c:numRef>
              <c:f>ForBoxPlot3!$B$1:$B$3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ForBoxPlot3!$A$4:$A$6</c:f>
              <c:numCache>
                <c:formatCode>General</c:formatCode>
                <c:ptCount val="3"/>
                <c:pt idx="0">
                  <c:v>82</c:v>
                </c:pt>
                <c:pt idx="1">
                  <c:v>82</c:v>
                </c:pt>
                <c:pt idx="2">
                  <c:v>82</c:v>
                </c:pt>
              </c:numCache>
            </c:numRef>
          </c:xVal>
          <c:yVal>
            <c:numRef>
              <c:f>ForBoxPlot3!$B$4:$B$6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ForBoxPlot3!$A$7:$A$9</c:f>
              <c:numCache>
                <c:formatCode>General</c:formatCode>
                <c:ptCount val="3"/>
                <c:pt idx="0">
                  <c:v>87</c:v>
                </c:pt>
                <c:pt idx="1">
                  <c:v>87</c:v>
                </c:pt>
                <c:pt idx="2">
                  <c:v>87</c:v>
                </c:pt>
              </c:numCache>
            </c:numRef>
          </c:xVal>
          <c:yVal>
            <c:numRef>
              <c:f>ForBoxPlot3!$B$7:$B$9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ForBoxPlot3!$A$10:$A$12</c:f>
              <c:numCache>
                <c:formatCode>General</c:formatCode>
                <c:ptCount val="3"/>
                <c:pt idx="0">
                  <c:v>92</c:v>
                </c:pt>
                <c:pt idx="1">
                  <c:v>92</c:v>
                </c:pt>
                <c:pt idx="2">
                  <c:v>92</c:v>
                </c:pt>
              </c:numCache>
            </c:numRef>
          </c:xVal>
          <c:yVal>
            <c:numRef>
              <c:f>ForBoxPlot3!$B$10:$B$12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ForBoxPlot3!$A$13:$A$15</c:f>
              <c:numCache>
                <c:formatCode>General</c:formatCode>
                <c:ptCount val="3"/>
                <c:pt idx="0">
                  <c:v>99</c:v>
                </c:pt>
                <c:pt idx="1">
                  <c:v>99</c:v>
                </c:pt>
                <c:pt idx="2">
                  <c:v>99</c:v>
                </c:pt>
              </c:numCache>
            </c:numRef>
          </c:xVal>
          <c:yVal>
            <c:numRef>
              <c:f>ForBoxPlot3!$B$13:$B$15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ForBoxPlot3!$A$16:$A$17</c:f>
              <c:numCache>
                <c:formatCode>General</c:formatCode>
                <c:ptCount val="2"/>
                <c:pt idx="0">
                  <c:v>52</c:v>
                </c:pt>
                <c:pt idx="1">
                  <c:v>99</c:v>
                </c:pt>
              </c:numCache>
            </c:numRef>
          </c:xVal>
          <c:yVal>
            <c:numRef>
              <c:f>ForBoxPlot3!$B$16:$B$17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ForBoxPlot3!$A$18:$A$19</c:f>
              <c:numCache>
                <c:formatCode>General</c:formatCode>
                <c:ptCount val="2"/>
                <c:pt idx="0">
                  <c:v>82</c:v>
                </c:pt>
                <c:pt idx="1">
                  <c:v>92</c:v>
                </c:pt>
              </c:numCache>
            </c:numRef>
          </c:xVal>
          <c:yVal>
            <c:numRef>
              <c:f>ForBoxPlot3!$B$18:$B$19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ForBoxPlot3!$A$20:$A$21</c:f>
              <c:numCache>
                <c:formatCode>General</c:formatCode>
                <c:ptCount val="2"/>
                <c:pt idx="0">
                  <c:v>82</c:v>
                </c:pt>
                <c:pt idx="1">
                  <c:v>92</c:v>
                </c:pt>
              </c:numCache>
            </c:numRef>
          </c:xVal>
          <c:yVal>
            <c:numRef>
              <c:f>ForBoxPlot3!$B$20:$B$21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</c:ser>
        <c:ser>
          <c:idx val="8"/>
          <c:order val="8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Reading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ForBoxPlot3!$C$1:$C$3</c:f>
              <c:numCache>
                <c:formatCode>General</c:formatCode>
                <c:ptCount val="3"/>
                <c:pt idx="0">
                  <c:v>59</c:v>
                </c:pt>
                <c:pt idx="1">
                  <c:v>59</c:v>
                </c:pt>
                <c:pt idx="2">
                  <c:v>59</c:v>
                </c:pt>
              </c:numCache>
            </c:numRef>
          </c:xVal>
          <c:yVal>
            <c:numRef>
              <c:f>ForBoxPlot3!$D$1:$D$3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9"/>
          <c:order val="9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ForBoxPlot3!$C$4:$C$6</c:f>
              <c:numCache>
                <c:formatCode>General</c:formatCode>
                <c:ptCount val="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</c:numCache>
            </c:numRef>
          </c:xVal>
          <c:yVal>
            <c:numRef>
              <c:f>ForBoxPlot3!$D$4:$D$6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0"/>
          <c:order val="1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ForBoxPlot3!$C$7:$C$9</c:f>
              <c:numCache>
                <c:formatCode>General</c:formatCode>
                <c:ptCount val="3"/>
                <c:pt idx="0">
                  <c:v>83</c:v>
                </c:pt>
                <c:pt idx="1">
                  <c:v>83</c:v>
                </c:pt>
                <c:pt idx="2">
                  <c:v>83</c:v>
                </c:pt>
              </c:numCache>
            </c:numRef>
          </c:xVal>
          <c:yVal>
            <c:numRef>
              <c:f>ForBoxPlot3!$D$7:$D$9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1"/>
          <c:order val="1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ForBoxPlot3!$C$10:$C$12</c:f>
              <c:numCache>
                <c:formatCode>General</c:formatCode>
                <c:ptCount val="3"/>
                <c:pt idx="0">
                  <c:v>88</c:v>
                </c:pt>
                <c:pt idx="1">
                  <c:v>88</c:v>
                </c:pt>
                <c:pt idx="2">
                  <c:v>88</c:v>
                </c:pt>
              </c:numCache>
            </c:numRef>
          </c:xVal>
          <c:yVal>
            <c:numRef>
              <c:f>ForBoxPlot3!$D$10:$D$12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2"/>
          <c:order val="12"/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ForBoxPlot3!$C$13:$C$15</c:f>
              <c:numCache>
                <c:formatCode>General</c:formatCode>
                <c:ptCount val="3"/>
                <c:pt idx="0">
                  <c:v>98</c:v>
                </c:pt>
                <c:pt idx="1">
                  <c:v>98</c:v>
                </c:pt>
                <c:pt idx="2">
                  <c:v>98</c:v>
                </c:pt>
              </c:numCache>
            </c:numRef>
          </c:xVal>
          <c:yVal>
            <c:numRef>
              <c:f>ForBoxPlot3!$D$13:$D$15</c:f>
              <c:numCache>
                <c:formatCode>General</c:formatCode>
                <c:ptCount val="3"/>
                <c:pt idx="0">
                  <c:v>2</c:v>
                </c:pt>
                <c:pt idx="1">
                  <c:v>2.5</c:v>
                </c:pt>
                <c:pt idx="2">
                  <c:v>3</c:v>
                </c:pt>
              </c:numCache>
            </c:numRef>
          </c:yVal>
          <c:smooth val="0"/>
        </c:ser>
        <c:ser>
          <c:idx val="13"/>
          <c:order val="13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ForBoxPlot3!$C$16:$C$17</c:f>
              <c:numCache>
                <c:formatCode>General</c:formatCode>
                <c:ptCount val="2"/>
                <c:pt idx="0">
                  <c:v>59</c:v>
                </c:pt>
                <c:pt idx="1">
                  <c:v>98</c:v>
                </c:pt>
              </c:numCache>
            </c:numRef>
          </c:xVal>
          <c:yVal>
            <c:numRef>
              <c:f>ForBoxPlot3!$D$16:$D$17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yVal>
          <c:smooth val="0"/>
        </c:ser>
        <c:ser>
          <c:idx val="14"/>
          <c:order val="14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ForBoxPlot3!$C$18:$C$19</c:f>
              <c:numCache>
                <c:formatCode>General</c:formatCode>
                <c:ptCount val="2"/>
                <c:pt idx="0">
                  <c:v>75</c:v>
                </c:pt>
                <c:pt idx="1">
                  <c:v>88</c:v>
                </c:pt>
              </c:numCache>
            </c:numRef>
          </c:xVal>
          <c:yVal>
            <c:numRef>
              <c:f>ForBoxPlot3!$D$18:$D$19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yVal>
          <c:smooth val="0"/>
        </c:ser>
        <c:ser>
          <c:idx val="15"/>
          <c:order val="15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ForBoxPlot3!$C$20:$C$21</c:f>
              <c:numCache>
                <c:formatCode>General</c:formatCode>
                <c:ptCount val="2"/>
                <c:pt idx="0">
                  <c:v>75</c:v>
                </c:pt>
                <c:pt idx="1">
                  <c:v>88</c:v>
                </c:pt>
              </c:numCache>
            </c:numRef>
          </c:xVal>
          <c:yVal>
            <c:numRef>
              <c:f>ForBoxPlot3!$D$20:$D$21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  <c:smooth val="0"/>
        </c:ser>
        <c:ser>
          <c:idx val="16"/>
          <c:order val="16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Math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ForBoxPlot3!$E$1:$E$3</c:f>
              <c:numCache>
                <c:formatCode>General</c:formatCode>
                <c:ptCount val="3"/>
                <c:pt idx="0">
                  <c:v>35</c:v>
                </c:pt>
                <c:pt idx="1">
                  <c:v>35</c:v>
                </c:pt>
                <c:pt idx="2">
                  <c:v>35</c:v>
                </c:pt>
              </c:numCache>
            </c:numRef>
          </c:xVal>
          <c:yVal>
            <c:numRef>
              <c:f>ForBoxPlot3!$F$1:$F$3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7"/>
          <c:order val="17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ForBoxPlot3!$E$4:$E$6</c:f>
              <c:numCache>
                <c:formatCode>General</c:formatCode>
                <c:ptCount val="3"/>
                <c:pt idx="0">
                  <c:v>52</c:v>
                </c:pt>
                <c:pt idx="1">
                  <c:v>52</c:v>
                </c:pt>
                <c:pt idx="2">
                  <c:v>52</c:v>
                </c:pt>
              </c:numCache>
            </c:numRef>
          </c:xVal>
          <c:yVal>
            <c:numRef>
              <c:f>ForBoxPlot3!$F$4:$F$6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8"/>
          <c:order val="18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ForBoxPlot3!$E$7:$E$9</c:f>
              <c:numCache>
                <c:formatCode>General</c:formatCode>
                <c:ptCount val="3"/>
                <c:pt idx="0">
                  <c:v>66</c:v>
                </c:pt>
                <c:pt idx="1">
                  <c:v>66</c:v>
                </c:pt>
                <c:pt idx="2">
                  <c:v>66</c:v>
                </c:pt>
              </c:numCache>
            </c:numRef>
          </c:xVal>
          <c:yVal>
            <c:numRef>
              <c:f>ForBoxPlot3!$F$7:$F$9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19"/>
          <c:order val="19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ForBoxPlot3!$E$10:$E$12</c:f>
              <c:numCache>
                <c:formatCode>General</c:formatCode>
                <c:ptCount val="3"/>
                <c:pt idx="0">
                  <c:v>74</c:v>
                </c:pt>
                <c:pt idx="1">
                  <c:v>74</c:v>
                </c:pt>
                <c:pt idx="2">
                  <c:v>74</c:v>
                </c:pt>
              </c:numCache>
            </c:numRef>
          </c:xVal>
          <c:yVal>
            <c:numRef>
              <c:f>ForBoxPlot3!$F$10:$F$12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0"/>
          <c:order val="20"/>
          <c:spPr>
            <a:ln w="38100">
              <a:solidFill>
                <a:srgbClr val="00FF00"/>
              </a:solidFill>
              <a:prstDash val="sysDash"/>
            </a:ln>
          </c:spPr>
          <c:marker>
            <c:symbol val="none"/>
          </c:marker>
          <c:xVal>
            <c:numRef>
              <c:f>ForBoxPlot3!$E$13:$E$15</c:f>
              <c:numCache>
                <c:formatCode>General</c:formatCode>
                <c:ptCount val="3"/>
                <c:pt idx="0">
                  <c:v>89</c:v>
                </c:pt>
                <c:pt idx="1">
                  <c:v>89</c:v>
                </c:pt>
                <c:pt idx="2">
                  <c:v>89</c:v>
                </c:pt>
              </c:numCache>
            </c:numRef>
          </c:xVal>
          <c:yVal>
            <c:numRef>
              <c:f>ForBoxPlot3!$F$13:$F$15</c:f>
              <c:numCache>
                <c:formatCode>General</c:formatCode>
                <c:ptCount val="3"/>
                <c:pt idx="0">
                  <c:v>3.5</c:v>
                </c:pt>
                <c:pt idx="1">
                  <c:v>4</c:v>
                </c:pt>
                <c:pt idx="2">
                  <c:v>4.5</c:v>
                </c:pt>
              </c:numCache>
            </c:numRef>
          </c:yVal>
          <c:smooth val="0"/>
        </c:ser>
        <c:ser>
          <c:idx val="21"/>
          <c:order val="21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ForBoxPlot3!$E$16:$E$17</c:f>
              <c:numCache>
                <c:formatCode>General</c:formatCode>
                <c:ptCount val="2"/>
                <c:pt idx="0">
                  <c:v>35</c:v>
                </c:pt>
                <c:pt idx="1">
                  <c:v>89</c:v>
                </c:pt>
              </c:numCache>
            </c:numRef>
          </c:xVal>
          <c:yVal>
            <c:numRef>
              <c:f>ForBoxPlot3!$F$16:$F$17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yVal>
          <c:smooth val="0"/>
        </c:ser>
        <c:ser>
          <c:idx val="22"/>
          <c:order val="22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ForBoxPlot3!$E$18:$E$19</c:f>
              <c:numCache>
                <c:formatCode>General</c:formatCode>
                <c:ptCount val="2"/>
                <c:pt idx="0">
                  <c:v>52</c:v>
                </c:pt>
                <c:pt idx="1">
                  <c:v>74</c:v>
                </c:pt>
              </c:numCache>
            </c:numRef>
          </c:xVal>
          <c:yVal>
            <c:numRef>
              <c:f>ForBoxPlot3!$F$18:$F$19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yVal>
          <c:smooth val="0"/>
        </c:ser>
        <c:ser>
          <c:idx val="23"/>
          <c:order val="23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ForBoxPlot3!$E$20:$E$21</c:f>
              <c:numCache>
                <c:formatCode>General</c:formatCode>
                <c:ptCount val="2"/>
                <c:pt idx="0">
                  <c:v>52</c:v>
                </c:pt>
                <c:pt idx="1">
                  <c:v>74</c:v>
                </c:pt>
              </c:numCache>
            </c:numRef>
          </c:xVal>
          <c:yVal>
            <c:numRef>
              <c:f>ForBoxPlot3!$F$20:$F$21</c:f>
              <c:numCache>
                <c:formatCode>General</c:formatCode>
                <c:ptCount val="2"/>
                <c:pt idx="0">
                  <c:v>4.5</c:v>
                </c:pt>
                <c:pt idx="1">
                  <c:v>4.5</c:v>
                </c:pt>
              </c:numCache>
            </c:numRef>
          </c:yVal>
          <c:smooth val="0"/>
        </c:ser>
        <c:ser>
          <c:idx val="24"/>
          <c:order val="24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Citizenship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ForBoxPlot3!$G$1:$G$3</c:f>
              <c:numCache>
                <c:formatCode>General</c:formatCode>
                <c:ptCount val="3"/>
                <c:pt idx="0">
                  <c:v>41</c:v>
                </c:pt>
                <c:pt idx="1">
                  <c:v>41</c:v>
                </c:pt>
                <c:pt idx="2">
                  <c:v>41</c:v>
                </c:pt>
              </c:numCache>
            </c:numRef>
          </c:xVal>
          <c:yVal>
            <c:numRef>
              <c:f>ForBoxPlot3!$H$1:$H$3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5"/>
          <c:order val="25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ForBoxPlot3!$G$4:$G$6</c:f>
              <c:numCache>
                <c:formatCode>General</c:formatCode>
                <c:ptCount val="3"/>
                <c:pt idx="0">
                  <c:v>67</c:v>
                </c:pt>
                <c:pt idx="1">
                  <c:v>67</c:v>
                </c:pt>
                <c:pt idx="2">
                  <c:v>67</c:v>
                </c:pt>
              </c:numCache>
            </c:numRef>
          </c:xVal>
          <c:yVal>
            <c:numRef>
              <c:f>ForBoxPlot3!$H$4:$H$6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6"/>
          <c:order val="26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ForBoxPlot3!$G$7:$G$9</c:f>
              <c:numCache>
                <c:formatCode>General</c:formatCode>
                <c:ptCount val="3"/>
                <c:pt idx="0">
                  <c:v>78</c:v>
                </c:pt>
                <c:pt idx="1">
                  <c:v>78</c:v>
                </c:pt>
                <c:pt idx="2">
                  <c:v>78</c:v>
                </c:pt>
              </c:numCache>
            </c:numRef>
          </c:xVal>
          <c:yVal>
            <c:numRef>
              <c:f>ForBoxPlot3!$H$7:$H$9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7"/>
          <c:order val="27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ForBoxPlot3!$G$10:$G$12</c:f>
              <c:numCache>
                <c:formatCode>General</c:formatCode>
                <c:ptCount val="3"/>
                <c:pt idx="0">
                  <c:v>85</c:v>
                </c:pt>
                <c:pt idx="1">
                  <c:v>85</c:v>
                </c:pt>
                <c:pt idx="2">
                  <c:v>85</c:v>
                </c:pt>
              </c:numCache>
            </c:numRef>
          </c:xVal>
          <c:yVal>
            <c:numRef>
              <c:f>ForBoxPlot3!$H$10:$H$12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8"/>
          <c:order val="28"/>
          <c:spPr>
            <a:ln w="381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ForBoxPlot3!$G$13:$G$15</c:f>
              <c:numCache>
                <c:formatCode>General</c:formatCode>
                <c:ptCount val="3"/>
                <c:pt idx="0">
                  <c:v>95</c:v>
                </c:pt>
                <c:pt idx="1">
                  <c:v>95</c:v>
                </c:pt>
                <c:pt idx="2">
                  <c:v>95</c:v>
                </c:pt>
              </c:numCache>
            </c:numRef>
          </c:xVal>
          <c:yVal>
            <c:numRef>
              <c:f>ForBoxPlot3!$H$13:$H$15</c:f>
              <c:numCache>
                <c:formatCode>General</c:formatCode>
                <c:ptCount val="3"/>
                <c:pt idx="0">
                  <c:v>5</c:v>
                </c:pt>
                <c:pt idx="1">
                  <c:v>5.5</c:v>
                </c:pt>
                <c:pt idx="2">
                  <c:v>6</c:v>
                </c:pt>
              </c:numCache>
            </c:numRef>
          </c:yVal>
          <c:smooth val="0"/>
        </c:ser>
        <c:ser>
          <c:idx val="29"/>
          <c:order val="29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ForBoxPlot3!$G$16:$G$17</c:f>
              <c:numCache>
                <c:formatCode>General</c:formatCode>
                <c:ptCount val="2"/>
                <c:pt idx="0">
                  <c:v>41</c:v>
                </c:pt>
                <c:pt idx="1">
                  <c:v>95</c:v>
                </c:pt>
              </c:numCache>
            </c:numRef>
          </c:xVal>
          <c:yVal>
            <c:numRef>
              <c:f>ForBoxPlot3!$H$16:$H$17</c:f>
              <c:numCache>
                <c:formatCode>General</c:formatCode>
                <c:ptCount val="2"/>
                <c:pt idx="0">
                  <c:v>5.5</c:v>
                </c:pt>
                <c:pt idx="1">
                  <c:v>5.5</c:v>
                </c:pt>
              </c:numCache>
            </c:numRef>
          </c:yVal>
          <c:smooth val="0"/>
        </c:ser>
        <c:ser>
          <c:idx val="30"/>
          <c:order val="3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ForBoxPlot3!$G$18:$G$19</c:f>
              <c:numCache>
                <c:formatCode>General</c:formatCode>
                <c:ptCount val="2"/>
                <c:pt idx="0">
                  <c:v>67</c:v>
                </c:pt>
                <c:pt idx="1">
                  <c:v>85</c:v>
                </c:pt>
              </c:numCache>
            </c:numRef>
          </c:xVal>
          <c:yVal>
            <c:numRef>
              <c:f>ForBoxPlot3!$H$18:$H$19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31"/>
          <c:order val="31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ForBoxPlot3!$G$20:$G$21</c:f>
              <c:numCache>
                <c:formatCode>General</c:formatCode>
                <c:ptCount val="2"/>
                <c:pt idx="0">
                  <c:v>67</c:v>
                </c:pt>
                <c:pt idx="1">
                  <c:v>85</c:v>
                </c:pt>
              </c:numCache>
            </c:numRef>
          </c:xVal>
          <c:yVal>
            <c:numRef>
              <c:f>ForBoxPlot3!$H$20:$H$21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</c:ser>
        <c:ser>
          <c:idx val="32"/>
          <c:order val="32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Science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ForBoxPlot3!$I$1:$I$3</c:f>
              <c:numCache>
                <c:formatCode>General</c:formatCode>
                <c:ptCount val="3"/>
                <c:pt idx="0">
                  <c:v>44</c:v>
                </c:pt>
                <c:pt idx="1">
                  <c:v>44</c:v>
                </c:pt>
                <c:pt idx="2">
                  <c:v>44</c:v>
                </c:pt>
              </c:numCache>
            </c:numRef>
          </c:xVal>
          <c:yVal>
            <c:numRef>
              <c:f>ForBoxPlot3!$J$1:$J$3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3"/>
          <c:order val="33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ForBoxPlot3!$I$4:$I$6</c:f>
              <c:numCache>
                <c:formatCode>General</c:formatCode>
                <c:ptCount val="3"/>
                <c:pt idx="0">
                  <c:v>62</c:v>
                </c:pt>
                <c:pt idx="1">
                  <c:v>62</c:v>
                </c:pt>
                <c:pt idx="2">
                  <c:v>62</c:v>
                </c:pt>
              </c:numCache>
            </c:numRef>
          </c:xVal>
          <c:yVal>
            <c:numRef>
              <c:f>ForBoxPlot3!$J$4:$J$6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4"/>
          <c:order val="34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ForBoxPlot3!$I$7:$I$9</c:f>
              <c:numCache>
                <c:formatCode>General</c:formatCode>
                <c:ptCount val="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</c:numCache>
            </c:numRef>
          </c:xVal>
          <c:yVal>
            <c:numRef>
              <c:f>ForBoxPlot3!$J$7:$J$9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5"/>
          <c:order val="35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ForBoxPlot3!$I$10:$I$12</c:f>
              <c:numCache>
                <c:formatCode>General</c:formatCode>
                <c:ptCount val="3"/>
                <c:pt idx="0">
                  <c:v>84</c:v>
                </c:pt>
                <c:pt idx="1">
                  <c:v>84</c:v>
                </c:pt>
                <c:pt idx="2">
                  <c:v>84</c:v>
                </c:pt>
              </c:numCache>
            </c:numRef>
          </c:xVal>
          <c:yVal>
            <c:numRef>
              <c:f>ForBoxPlot3!$J$10:$J$12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6"/>
          <c:order val="36"/>
          <c:spPr>
            <a:ln w="38100">
              <a:solidFill>
                <a:srgbClr val="FFFF00"/>
              </a:solidFill>
              <a:prstDash val="sysDash"/>
            </a:ln>
          </c:spPr>
          <c:marker>
            <c:symbol val="none"/>
          </c:marker>
          <c:xVal>
            <c:numRef>
              <c:f>ForBoxPlot3!$I$13:$I$15</c:f>
              <c:numCache>
                <c:formatCode>General</c:formatCode>
                <c:ptCount val="3"/>
                <c:pt idx="0">
                  <c:v>91</c:v>
                </c:pt>
                <c:pt idx="1">
                  <c:v>91</c:v>
                </c:pt>
                <c:pt idx="2">
                  <c:v>91</c:v>
                </c:pt>
              </c:numCache>
            </c:numRef>
          </c:xVal>
          <c:yVal>
            <c:numRef>
              <c:f>ForBoxPlot3!$J$13:$J$15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yVal>
          <c:smooth val="0"/>
        </c:ser>
        <c:ser>
          <c:idx val="37"/>
          <c:order val="37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ForBoxPlot3!$I$16:$I$17</c:f>
              <c:numCache>
                <c:formatCode>General</c:formatCode>
                <c:ptCount val="2"/>
                <c:pt idx="0">
                  <c:v>44</c:v>
                </c:pt>
                <c:pt idx="1">
                  <c:v>91</c:v>
                </c:pt>
              </c:numCache>
            </c:numRef>
          </c:xVal>
          <c:yVal>
            <c:numRef>
              <c:f>ForBoxPlot3!$J$16:$J$17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yVal>
          <c:smooth val="0"/>
        </c:ser>
        <c:ser>
          <c:idx val="38"/>
          <c:order val="38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ForBoxPlot3!$I$18:$I$19</c:f>
              <c:numCache>
                <c:formatCode>General</c:formatCode>
                <c:ptCount val="2"/>
                <c:pt idx="0">
                  <c:v>62</c:v>
                </c:pt>
                <c:pt idx="1">
                  <c:v>84</c:v>
                </c:pt>
              </c:numCache>
            </c:numRef>
          </c:xVal>
          <c:yVal>
            <c:numRef>
              <c:f>ForBoxPlot3!$J$18:$J$19</c:f>
              <c:numCache>
                <c:formatCode>General</c:formatCode>
                <c:ptCount val="2"/>
                <c:pt idx="0">
                  <c:v>6.5</c:v>
                </c:pt>
                <c:pt idx="1">
                  <c:v>6.5</c:v>
                </c:pt>
              </c:numCache>
            </c:numRef>
          </c:yVal>
          <c:smooth val="0"/>
        </c:ser>
        <c:ser>
          <c:idx val="39"/>
          <c:order val="39"/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ForBoxPlot3!$I$20:$I$21</c:f>
              <c:numCache>
                <c:formatCode>General</c:formatCode>
                <c:ptCount val="2"/>
                <c:pt idx="0">
                  <c:v>62</c:v>
                </c:pt>
                <c:pt idx="1">
                  <c:v>84</c:v>
                </c:pt>
              </c:numCache>
            </c:numRef>
          </c:xVal>
          <c:yVal>
            <c:numRef>
              <c:f>ForBoxPlot3!$J$20:$J$21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yVal>
          <c:smooth val="0"/>
        </c:ser>
        <c:ser>
          <c:idx val="40"/>
          <c:order val="40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All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ForBoxPlot3!$K$1:$K$3</c:f>
              <c:numCache>
                <c:formatCode>General</c:formatCode>
                <c:ptCount val="3"/>
                <c:pt idx="0">
                  <c:v>23</c:v>
                </c:pt>
                <c:pt idx="1">
                  <c:v>23</c:v>
                </c:pt>
                <c:pt idx="2">
                  <c:v>23</c:v>
                </c:pt>
              </c:numCache>
            </c:numRef>
          </c:xVal>
          <c:yVal>
            <c:numRef>
              <c:f>ForBoxPlot3!$L$1:$L$3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1"/>
          <c:order val="41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ForBoxPlot3!$K$4:$K$6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40</c:v>
                </c:pt>
              </c:numCache>
            </c:numRef>
          </c:xVal>
          <c:yVal>
            <c:numRef>
              <c:f>ForBoxPlot3!$L$4:$L$6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2"/>
          <c:order val="42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ForBoxPlot3!$K$7:$K$9</c:f>
              <c:numCache>
                <c:formatCode>General</c:formatCode>
                <c:ptCount val="3"/>
                <c:pt idx="0">
                  <c:v>52</c:v>
                </c:pt>
                <c:pt idx="1">
                  <c:v>52</c:v>
                </c:pt>
                <c:pt idx="2">
                  <c:v>52</c:v>
                </c:pt>
              </c:numCache>
            </c:numRef>
          </c:xVal>
          <c:yVal>
            <c:numRef>
              <c:f>ForBoxPlot3!$L$7:$L$9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3"/>
          <c:order val="43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ForBoxPlot3!$K$10:$K$12</c:f>
              <c:numCache>
                <c:formatCode>General</c:formatCode>
                <c:ptCount val="3"/>
                <c:pt idx="0">
                  <c:v>64</c:v>
                </c:pt>
                <c:pt idx="1">
                  <c:v>64</c:v>
                </c:pt>
                <c:pt idx="2">
                  <c:v>64</c:v>
                </c:pt>
              </c:numCache>
            </c:numRef>
          </c:xVal>
          <c:yVal>
            <c:numRef>
              <c:f>ForBoxPlot3!$L$10:$L$12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4"/>
          <c:order val="44"/>
          <c:spPr>
            <a:ln w="381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ForBoxPlot3!$K$13:$K$15</c:f>
              <c:numCache>
                <c:formatCode>General</c:formatCode>
                <c:ptCount val="3"/>
                <c:pt idx="0">
                  <c:v>83</c:v>
                </c:pt>
                <c:pt idx="1">
                  <c:v>83</c:v>
                </c:pt>
                <c:pt idx="2">
                  <c:v>83</c:v>
                </c:pt>
              </c:numCache>
            </c:numRef>
          </c:xVal>
          <c:yVal>
            <c:numRef>
              <c:f>ForBoxPlot3!$L$13:$L$15</c:f>
              <c:numCache>
                <c:formatCode>General</c:formatCode>
                <c:ptCount val="3"/>
                <c:pt idx="0">
                  <c:v>8</c:v>
                </c:pt>
                <c:pt idx="1">
                  <c:v>8.5</c:v>
                </c:pt>
                <c:pt idx="2">
                  <c:v>9</c:v>
                </c:pt>
              </c:numCache>
            </c:numRef>
          </c:yVal>
          <c:smooth val="0"/>
        </c:ser>
        <c:ser>
          <c:idx val="45"/>
          <c:order val="45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ForBoxPlot3!$K$16:$K$17</c:f>
              <c:numCache>
                <c:formatCode>General</c:formatCode>
                <c:ptCount val="2"/>
                <c:pt idx="0">
                  <c:v>23</c:v>
                </c:pt>
                <c:pt idx="1">
                  <c:v>83</c:v>
                </c:pt>
              </c:numCache>
            </c:numRef>
          </c:xVal>
          <c:yVal>
            <c:numRef>
              <c:f>ForBoxPlot3!$L$16:$L$17</c:f>
              <c:numCache>
                <c:formatCode>General</c:formatCode>
                <c:ptCount val="2"/>
                <c:pt idx="0">
                  <c:v>8.5</c:v>
                </c:pt>
                <c:pt idx="1">
                  <c:v>8.5</c:v>
                </c:pt>
              </c:numCache>
            </c:numRef>
          </c:yVal>
          <c:smooth val="0"/>
        </c:ser>
        <c:ser>
          <c:idx val="46"/>
          <c:order val="46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ForBoxPlot3!$K$18:$K$19</c:f>
              <c:numCache>
                <c:formatCode>General</c:formatCode>
                <c:ptCount val="2"/>
                <c:pt idx="0">
                  <c:v>40</c:v>
                </c:pt>
                <c:pt idx="1">
                  <c:v>64</c:v>
                </c:pt>
              </c:numCache>
            </c:numRef>
          </c:xVal>
          <c:yVal>
            <c:numRef>
              <c:f>ForBoxPlot3!$L$18:$L$19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yVal>
          <c:smooth val="0"/>
        </c:ser>
        <c:ser>
          <c:idx val="47"/>
          <c:order val="47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ForBoxPlot3!$K$20:$K$21</c:f>
              <c:numCache>
                <c:formatCode>General</c:formatCode>
                <c:ptCount val="2"/>
                <c:pt idx="0">
                  <c:v>40</c:v>
                </c:pt>
                <c:pt idx="1">
                  <c:v>64</c:v>
                </c:pt>
              </c:numCache>
            </c:numRef>
          </c:xVal>
          <c:yVal>
            <c:numRef>
              <c:f>ForBoxPlot3!$L$20:$L$21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4160"/>
        <c:axId val="171798528"/>
      </c:scatterChart>
      <c:valAx>
        <c:axId val="171804160"/>
        <c:scaling>
          <c:orientation val="minMax"/>
          <c:max val="109"/>
          <c:min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171798528"/>
        <c:crosses val="autoZero"/>
        <c:crossBetween val="midCat"/>
      </c:valAx>
      <c:valAx>
        <c:axId val="171798528"/>
        <c:scaling>
          <c:orientation val="minMax"/>
          <c:max val="14.25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71804160"/>
        <c:crosses val="autoZero"/>
        <c:crossBetween val="midCat"/>
        <c:majorUnit val="1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390525" y="1590675"/>
    <xdr:ext cx="4619625" cy="4086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4223" cy="629759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PHStat2/PHStat2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FWORWS"/>
      <sheetName val="MRWS"/>
      <sheetName val="SLRWS"/>
      <sheetName val="ATFRWS"/>
      <sheetName val="ASFWS"/>
      <sheetName val="DotScaleWS"/>
      <sheetName val="CIPVWS"/>
      <sheetName val="CSTVWS"/>
      <sheetName val="CovarianceWS"/>
      <sheetName val="BESTWS"/>
      <sheetName val="RXChartWS"/>
      <sheetName val="pChartWS"/>
      <sheetName val="cChartWS"/>
      <sheetName val="TSPTWS"/>
      <sheetName val="TSTTSVWS"/>
      <sheetName val="TSTTWS"/>
      <sheetName val="TSZTPWS"/>
      <sheetName val="TSFTWS"/>
      <sheetName val="WilcoxonWS"/>
      <sheetName val="ZTPWS"/>
      <sheetName val="TTMeanWS"/>
      <sheetName val="ZTMeanWS"/>
      <sheetName val="CITDWS"/>
      <sheetName val="CIPTWS"/>
      <sheetName val="SSPWS"/>
      <sheetName val="SSMWS"/>
      <sheetName val="CIPWS"/>
      <sheetName val="CIMSUWS"/>
      <sheetName val="CIMSKWS"/>
      <sheetName val="ExponentialWS"/>
      <sheetName val="NormalWS"/>
      <sheetName val="HypergeoWS"/>
      <sheetName val="PoissonWS"/>
      <sheetName val="BinomialWS"/>
      <sheetName val="Basic Probabilities"/>
    </sheetNames>
    <sheetDataSet>
      <sheetData sheetId="0"/>
      <sheetData sheetId="1"/>
      <sheetData sheetId="2"/>
      <sheetData sheetId="3"/>
      <sheetData sheetId="4"/>
      <sheetData sheetId="5">
        <row r="2">
          <cell r="B2">
            <v>0.97499999999999998</v>
          </cell>
        </row>
        <row r="3">
          <cell r="B3">
            <v>0.97499999999999998</v>
          </cell>
          <cell r="C3" t="e">
            <v>#DIV/0!</v>
          </cell>
          <cell r="D3">
            <v>0.95</v>
          </cell>
        </row>
        <row r="4">
          <cell r="B4">
            <v>0.97499999999999998</v>
          </cell>
          <cell r="C4" t="e">
            <v>#DIV/0!</v>
          </cell>
          <cell r="D4">
            <v>0.7</v>
          </cell>
        </row>
        <row r="5">
          <cell r="B5">
            <v>0.97499999999999998</v>
          </cell>
        </row>
        <row r="6">
          <cell r="B6">
            <v>0.97499999999999998</v>
          </cell>
          <cell r="C6" t="e">
            <v>#NUM!</v>
          </cell>
          <cell r="D6">
            <v>0.95</v>
          </cell>
        </row>
        <row r="7">
          <cell r="B7">
            <v>0.97499999999999998</v>
          </cell>
          <cell r="C7" t="e">
            <v>#NUM!</v>
          </cell>
          <cell r="D7">
            <v>0.7</v>
          </cell>
        </row>
        <row r="8">
          <cell r="B8">
            <v>0.97499999999999998</v>
          </cell>
        </row>
        <row r="9">
          <cell r="B9">
            <v>0.97499999999999998</v>
          </cell>
          <cell r="C9" t="e">
            <v>#NUM!</v>
          </cell>
          <cell r="D9">
            <v>0.95</v>
          </cell>
        </row>
        <row r="10">
          <cell r="B10">
            <v>0.97499999999999998</v>
          </cell>
          <cell r="C10" t="e">
            <v>#NUM!</v>
          </cell>
          <cell r="D10">
            <v>0.7</v>
          </cell>
        </row>
        <row r="11">
          <cell r="B11">
            <v>0.97499999999999998</v>
          </cell>
        </row>
        <row r="12">
          <cell r="B12">
            <v>0.97499999999999998</v>
          </cell>
          <cell r="C12" t="e">
            <v>#NUM!</v>
          </cell>
          <cell r="D12">
            <v>0.95</v>
          </cell>
        </row>
        <row r="13">
          <cell r="B13">
            <v>0.97499999999999998</v>
          </cell>
          <cell r="C13" t="e">
            <v>#NUM!</v>
          </cell>
          <cell r="D13">
            <v>0.7</v>
          </cell>
        </row>
        <row r="14">
          <cell r="B14">
            <v>0.97499999999999998</v>
          </cell>
        </row>
        <row r="15">
          <cell r="B15">
            <v>0.97499999999999998</v>
          </cell>
        </row>
        <row r="16">
          <cell r="B16">
            <v>0.97499999999999998</v>
          </cell>
        </row>
        <row r="17">
          <cell r="B17">
            <v>0.97499999999999998</v>
          </cell>
          <cell r="C17" t="e">
            <v>#DIV/0!</v>
          </cell>
          <cell r="D17">
            <v>0.9</v>
          </cell>
        </row>
        <row r="18">
          <cell r="B18">
            <v>0.97499999999999998</v>
          </cell>
          <cell r="C18" t="e">
            <v>#DIV/0!</v>
          </cell>
          <cell r="D18">
            <v>0.9</v>
          </cell>
        </row>
        <row r="20">
          <cell r="C20" t="e">
            <v>#DIV/0!</v>
          </cell>
          <cell r="D20">
            <v>0.8</v>
          </cell>
        </row>
        <row r="21">
          <cell r="C21" t="e">
            <v>#DIV/0!</v>
          </cell>
          <cell r="D21">
            <v>0.8</v>
          </cell>
        </row>
        <row r="23">
          <cell r="C23" t="e">
            <v>#DIV/0!</v>
          </cell>
          <cell r="D23">
            <v>0.7</v>
          </cell>
        </row>
        <row r="24">
          <cell r="C24" t="e">
            <v>#DIV/0!</v>
          </cell>
          <cell r="D24">
            <v>0.7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2.75" x14ac:dyDescent="0.2"/>
  <sheetData>
    <row r="1" spans="1:2" x14ac:dyDescent="0.2">
      <c r="A1">
        <v>52</v>
      </c>
      <c r="B1">
        <v>0.5</v>
      </c>
    </row>
    <row r="2" spans="1:2" x14ac:dyDescent="0.2">
      <c r="A2">
        <v>52</v>
      </c>
      <c r="B2">
        <v>1</v>
      </c>
    </row>
    <row r="3" spans="1:2" x14ac:dyDescent="0.2">
      <c r="A3">
        <v>52</v>
      </c>
      <c r="B3">
        <v>1.5</v>
      </c>
    </row>
    <row r="4" spans="1:2" x14ac:dyDescent="0.2">
      <c r="A4">
        <v>82</v>
      </c>
      <c r="B4">
        <v>0.5</v>
      </c>
    </row>
    <row r="5" spans="1:2" x14ac:dyDescent="0.2">
      <c r="A5">
        <v>82</v>
      </c>
      <c r="B5">
        <v>1</v>
      </c>
    </row>
    <row r="6" spans="1:2" x14ac:dyDescent="0.2">
      <c r="A6">
        <v>82</v>
      </c>
      <c r="B6">
        <v>1.5</v>
      </c>
    </row>
    <row r="7" spans="1:2" x14ac:dyDescent="0.2">
      <c r="A7">
        <v>87</v>
      </c>
      <c r="B7">
        <v>0.5</v>
      </c>
    </row>
    <row r="8" spans="1:2" x14ac:dyDescent="0.2">
      <c r="A8">
        <v>87</v>
      </c>
      <c r="B8">
        <v>1</v>
      </c>
    </row>
    <row r="9" spans="1:2" x14ac:dyDescent="0.2">
      <c r="A9">
        <v>87</v>
      </c>
      <c r="B9">
        <v>1.5</v>
      </c>
    </row>
    <row r="10" spans="1:2" x14ac:dyDescent="0.2">
      <c r="A10">
        <v>92</v>
      </c>
      <c r="B10">
        <v>0.5</v>
      </c>
    </row>
    <row r="11" spans="1:2" x14ac:dyDescent="0.2">
      <c r="A11">
        <v>92</v>
      </c>
      <c r="B11">
        <v>1</v>
      </c>
    </row>
    <row r="12" spans="1:2" x14ac:dyDescent="0.2">
      <c r="A12">
        <v>92</v>
      </c>
      <c r="B12">
        <v>1.5</v>
      </c>
    </row>
    <row r="13" spans="1:2" x14ac:dyDescent="0.2">
      <c r="A13">
        <v>99</v>
      </c>
      <c r="B13">
        <v>0.5</v>
      </c>
    </row>
    <row r="14" spans="1:2" x14ac:dyDescent="0.2">
      <c r="A14">
        <v>99</v>
      </c>
      <c r="B14">
        <v>1</v>
      </c>
    </row>
    <row r="15" spans="1:2" x14ac:dyDescent="0.2">
      <c r="A15">
        <v>99</v>
      </c>
      <c r="B15">
        <v>1.5</v>
      </c>
    </row>
    <row r="16" spans="1:2" x14ac:dyDescent="0.2">
      <c r="A16">
        <v>52</v>
      </c>
      <c r="B16">
        <v>1</v>
      </c>
    </row>
    <row r="17" spans="1:2" x14ac:dyDescent="0.2">
      <c r="A17">
        <v>99</v>
      </c>
      <c r="B17">
        <v>1</v>
      </c>
    </row>
    <row r="18" spans="1:2" x14ac:dyDescent="0.2">
      <c r="A18">
        <v>82</v>
      </c>
      <c r="B18">
        <v>0.5</v>
      </c>
    </row>
    <row r="19" spans="1:2" x14ac:dyDescent="0.2">
      <c r="A19">
        <v>92</v>
      </c>
      <c r="B19">
        <v>0.5</v>
      </c>
    </row>
    <row r="20" spans="1:2" x14ac:dyDescent="0.2">
      <c r="A20">
        <v>82</v>
      </c>
      <c r="B20">
        <v>1.5</v>
      </c>
    </row>
    <row r="21" spans="1:2" x14ac:dyDescent="0.2">
      <c r="A21">
        <v>92</v>
      </c>
      <c r="B21">
        <v>1.5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/>
  </sheetViews>
  <sheetFormatPr defaultRowHeight="12.75" x14ac:dyDescent="0.2"/>
  <sheetData>
    <row r="1" spans="1:12" x14ac:dyDescent="0.2">
      <c r="A1">
        <v>52</v>
      </c>
      <c r="B1">
        <v>0.5</v>
      </c>
      <c r="C1">
        <v>59</v>
      </c>
      <c r="D1">
        <v>2</v>
      </c>
      <c r="E1">
        <v>35</v>
      </c>
      <c r="F1">
        <v>3.5</v>
      </c>
      <c r="G1">
        <v>41</v>
      </c>
      <c r="H1">
        <v>5</v>
      </c>
      <c r="I1">
        <v>44</v>
      </c>
      <c r="J1">
        <v>6.5</v>
      </c>
      <c r="K1">
        <v>23</v>
      </c>
      <c r="L1">
        <v>8</v>
      </c>
    </row>
    <row r="2" spans="1:12" x14ac:dyDescent="0.2">
      <c r="A2">
        <v>52</v>
      </c>
      <c r="B2">
        <v>1</v>
      </c>
      <c r="C2">
        <v>59</v>
      </c>
      <c r="D2">
        <v>2.5</v>
      </c>
      <c r="E2">
        <v>35</v>
      </c>
      <c r="F2">
        <v>4</v>
      </c>
      <c r="G2">
        <v>41</v>
      </c>
      <c r="H2">
        <v>5.5</v>
      </c>
      <c r="I2">
        <v>44</v>
      </c>
      <c r="J2">
        <v>7</v>
      </c>
      <c r="K2">
        <v>23</v>
      </c>
      <c r="L2">
        <v>8.5</v>
      </c>
    </row>
    <row r="3" spans="1:12" x14ac:dyDescent="0.2">
      <c r="A3">
        <v>52</v>
      </c>
      <c r="B3">
        <v>1.5</v>
      </c>
      <c r="C3">
        <v>59</v>
      </c>
      <c r="D3">
        <v>3</v>
      </c>
      <c r="E3">
        <v>35</v>
      </c>
      <c r="F3">
        <v>4.5</v>
      </c>
      <c r="G3">
        <v>41</v>
      </c>
      <c r="H3">
        <v>6</v>
      </c>
      <c r="I3">
        <v>44</v>
      </c>
      <c r="J3">
        <v>7.5</v>
      </c>
      <c r="K3">
        <v>23</v>
      </c>
      <c r="L3">
        <v>9</v>
      </c>
    </row>
    <row r="4" spans="1:12" x14ac:dyDescent="0.2">
      <c r="A4">
        <v>82</v>
      </c>
      <c r="B4">
        <v>0.5</v>
      </c>
      <c r="C4">
        <v>75</v>
      </c>
      <c r="D4">
        <v>2</v>
      </c>
      <c r="E4">
        <v>52</v>
      </c>
      <c r="F4">
        <v>3.5</v>
      </c>
      <c r="G4">
        <v>67</v>
      </c>
      <c r="H4">
        <v>5</v>
      </c>
      <c r="I4">
        <v>62</v>
      </c>
      <c r="J4">
        <v>6.5</v>
      </c>
      <c r="K4">
        <v>40</v>
      </c>
      <c r="L4">
        <v>8</v>
      </c>
    </row>
    <row r="5" spans="1:12" x14ac:dyDescent="0.2">
      <c r="A5">
        <v>82</v>
      </c>
      <c r="B5">
        <v>1</v>
      </c>
      <c r="C5">
        <v>75</v>
      </c>
      <c r="D5">
        <v>2.5</v>
      </c>
      <c r="E5">
        <v>52</v>
      </c>
      <c r="F5">
        <v>4</v>
      </c>
      <c r="G5">
        <v>67</v>
      </c>
      <c r="H5">
        <v>5.5</v>
      </c>
      <c r="I5">
        <v>62</v>
      </c>
      <c r="J5">
        <v>7</v>
      </c>
      <c r="K5">
        <v>40</v>
      </c>
      <c r="L5">
        <v>8.5</v>
      </c>
    </row>
    <row r="6" spans="1:12" x14ac:dyDescent="0.2">
      <c r="A6">
        <v>82</v>
      </c>
      <c r="B6">
        <v>1.5</v>
      </c>
      <c r="C6">
        <v>75</v>
      </c>
      <c r="D6">
        <v>3</v>
      </c>
      <c r="E6">
        <v>52</v>
      </c>
      <c r="F6">
        <v>4.5</v>
      </c>
      <c r="G6">
        <v>67</v>
      </c>
      <c r="H6">
        <v>6</v>
      </c>
      <c r="I6">
        <v>62</v>
      </c>
      <c r="J6">
        <v>7.5</v>
      </c>
      <c r="K6">
        <v>40</v>
      </c>
      <c r="L6">
        <v>9</v>
      </c>
    </row>
    <row r="7" spans="1:12" x14ac:dyDescent="0.2">
      <c r="A7">
        <v>87</v>
      </c>
      <c r="B7">
        <v>0.5</v>
      </c>
      <c r="C7">
        <v>83</v>
      </c>
      <c r="D7">
        <v>2</v>
      </c>
      <c r="E7">
        <v>66</v>
      </c>
      <c r="F7">
        <v>3.5</v>
      </c>
      <c r="G7">
        <v>78</v>
      </c>
      <c r="H7">
        <v>5</v>
      </c>
      <c r="I7">
        <v>75</v>
      </c>
      <c r="J7">
        <v>6.5</v>
      </c>
      <c r="K7">
        <v>52</v>
      </c>
      <c r="L7">
        <v>8</v>
      </c>
    </row>
    <row r="8" spans="1:12" x14ac:dyDescent="0.2">
      <c r="A8">
        <v>87</v>
      </c>
      <c r="B8">
        <v>1</v>
      </c>
      <c r="C8">
        <v>83</v>
      </c>
      <c r="D8">
        <v>2.5</v>
      </c>
      <c r="E8">
        <v>66</v>
      </c>
      <c r="F8">
        <v>4</v>
      </c>
      <c r="G8">
        <v>78</v>
      </c>
      <c r="H8">
        <v>5.5</v>
      </c>
      <c r="I8">
        <v>75</v>
      </c>
      <c r="J8">
        <v>7</v>
      </c>
      <c r="K8">
        <v>52</v>
      </c>
      <c r="L8">
        <v>8.5</v>
      </c>
    </row>
    <row r="9" spans="1:12" x14ac:dyDescent="0.2">
      <c r="A9">
        <v>87</v>
      </c>
      <c r="B9">
        <v>1.5</v>
      </c>
      <c r="C9">
        <v>83</v>
      </c>
      <c r="D9">
        <v>3</v>
      </c>
      <c r="E9">
        <v>66</v>
      </c>
      <c r="F9">
        <v>4.5</v>
      </c>
      <c r="G9">
        <v>78</v>
      </c>
      <c r="H9">
        <v>6</v>
      </c>
      <c r="I9">
        <v>75</v>
      </c>
      <c r="J9">
        <v>7.5</v>
      </c>
      <c r="K9">
        <v>52</v>
      </c>
      <c r="L9">
        <v>9</v>
      </c>
    </row>
    <row r="10" spans="1:12" x14ac:dyDescent="0.2">
      <c r="A10">
        <v>92</v>
      </c>
      <c r="B10">
        <v>0.5</v>
      </c>
      <c r="C10">
        <v>88</v>
      </c>
      <c r="D10">
        <v>2</v>
      </c>
      <c r="E10">
        <v>74</v>
      </c>
      <c r="F10">
        <v>3.5</v>
      </c>
      <c r="G10">
        <v>85</v>
      </c>
      <c r="H10">
        <v>5</v>
      </c>
      <c r="I10">
        <v>84</v>
      </c>
      <c r="J10">
        <v>6.5</v>
      </c>
      <c r="K10">
        <v>64</v>
      </c>
      <c r="L10">
        <v>8</v>
      </c>
    </row>
    <row r="11" spans="1:12" x14ac:dyDescent="0.2">
      <c r="A11">
        <v>92</v>
      </c>
      <c r="B11">
        <v>1</v>
      </c>
      <c r="C11">
        <v>88</v>
      </c>
      <c r="D11">
        <v>2.5</v>
      </c>
      <c r="E11">
        <v>74</v>
      </c>
      <c r="F11">
        <v>4</v>
      </c>
      <c r="G11">
        <v>85</v>
      </c>
      <c r="H11">
        <v>5.5</v>
      </c>
      <c r="I11">
        <v>84</v>
      </c>
      <c r="J11">
        <v>7</v>
      </c>
      <c r="K11">
        <v>64</v>
      </c>
      <c r="L11">
        <v>8.5</v>
      </c>
    </row>
    <row r="12" spans="1:12" x14ac:dyDescent="0.2">
      <c r="A12">
        <v>92</v>
      </c>
      <c r="B12">
        <v>1.5</v>
      </c>
      <c r="C12">
        <v>88</v>
      </c>
      <c r="D12">
        <v>3</v>
      </c>
      <c r="E12">
        <v>74</v>
      </c>
      <c r="F12">
        <v>4.5</v>
      </c>
      <c r="G12">
        <v>85</v>
      </c>
      <c r="H12">
        <v>6</v>
      </c>
      <c r="I12">
        <v>84</v>
      </c>
      <c r="J12">
        <v>7.5</v>
      </c>
      <c r="K12">
        <v>64</v>
      </c>
      <c r="L12">
        <v>9</v>
      </c>
    </row>
    <row r="13" spans="1:12" x14ac:dyDescent="0.2">
      <c r="A13">
        <v>99</v>
      </c>
      <c r="B13">
        <v>0.5</v>
      </c>
      <c r="C13">
        <v>98</v>
      </c>
      <c r="D13">
        <v>2</v>
      </c>
      <c r="E13">
        <v>89</v>
      </c>
      <c r="F13">
        <v>3.5</v>
      </c>
      <c r="G13">
        <v>95</v>
      </c>
      <c r="H13">
        <v>5</v>
      </c>
      <c r="I13">
        <v>91</v>
      </c>
      <c r="J13">
        <v>6.5</v>
      </c>
      <c r="K13">
        <v>83</v>
      </c>
      <c r="L13">
        <v>8</v>
      </c>
    </row>
    <row r="14" spans="1:12" x14ac:dyDescent="0.2">
      <c r="A14">
        <v>99</v>
      </c>
      <c r="B14">
        <v>1</v>
      </c>
      <c r="C14">
        <v>98</v>
      </c>
      <c r="D14">
        <v>2.5</v>
      </c>
      <c r="E14">
        <v>89</v>
      </c>
      <c r="F14">
        <v>4</v>
      </c>
      <c r="G14">
        <v>95</v>
      </c>
      <c r="H14">
        <v>5.5</v>
      </c>
      <c r="I14">
        <v>91</v>
      </c>
      <c r="J14">
        <v>7</v>
      </c>
      <c r="K14">
        <v>83</v>
      </c>
      <c r="L14">
        <v>8.5</v>
      </c>
    </row>
    <row r="15" spans="1:12" x14ac:dyDescent="0.2">
      <c r="A15">
        <v>99</v>
      </c>
      <c r="B15">
        <v>1.5</v>
      </c>
      <c r="C15">
        <v>98</v>
      </c>
      <c r="D15">
        <v>3</v>
      </c>
      <c r="E15">
        <v>89</v>
      </c>
      <c r="F15">
        <v>4.5</v>
      </c>
      <c r="G15">
        <v>95</v>
      </c>
      <c r="H15">
        <v>6</v>
      </c>
      <c r="I15">
        <v>91</v>
      </c>
      <c r="J15">
        <v>7.5</v>
      </c>
      <c r="K15">
        <v>83</v>
      </c>
      <c r="L15">
        <v>9</v>
      </c>
    </row>
    <row r="16" spans="1:12" x14ac:dyDescent="0.2">
      <c r="A16">
        <v>52</v>
      </c>
      <c r="B16">
        <v>1</v>
      </c>
      <c r="C16">
        <v>59</v>
      </c>
      <c r="D16">
        <v>2.5</v>
      </c>
      <c r="E16">
        <v>35</v>
      </c>
      <c r="F16">
        <v>4</v>
      </c>
      <c r="G16">
        <v>41</v>
      </c>
      <c r="H16">
        <v>5.5</v>
      </c>
      <c r="I16">
        <v>44</v>
      </c>
      <c r="J16">
        <v>7</v>
      </c>
      <c r="K16">
        <v>23</v>
      </c>
      <c r="L16">
        <v>8.5</v>
      </c>
    </row>
    <row r="17" spans="1:12" x14ac:dyDescent="0.2">
      <c r="A17">
        <v>99</v>
      </c>
      <c r="B17">
        <v>1</v>
      </c>
      <c r="C17">
        <v>98</v>
      </c>
      <c r="D17">
        <v>2.5</v>
      </c>
      <c r="E17">
        <v>89</v>
      </c>
      <c r="F17">
        <v>4</v>
      </c>
      <c r="G17">
        <v>95</v>
      </c>
      <c r="H17">
        <v>5.5</v>
      </c>
      <c r="I17">
        <v>91</v>
      </c>
      <c r="J17">
        <v>7</v>
      </c>
      <c r="K17">
        <v>83</v>
      </c>
      <c r="L17">
        <v>8.5</v>
      </c>
    </row>
    <row r="18" spans="1:12" x14ac:dyDescent="0.2">
      <c r="A18">
        <v>82</v>
      </c>
      <c r="B18">
        <v>0.5</v>
      </c>
      <c r="C18">
        <v>75</v>
      </c>
      <c r="D18">
        <v>2</v>
      </c>
      <c r="E18">
        <v>52</v>
      </c>
      <c r="F18">
        <v>3.5</v>
      </c>
      <c r="G18">
        <v>67</v>
      </c>
      <c r="H18">
        <v>5</v>
      </c>
      <c r="I18">
        <v>62</v>
      </c>
      <c r="J18">
        <v>6.5</v>
      </c>
      <c r="K18">
        <v>40</v>
      </c>
      <c r="L18">
        <v>8</v>
      </c>
    </row>
    <row r="19" spans="1:12" x14ac:dyDescent="0.2">
      <c r="A19">
        <v>92</v>
      </c>
      <c r="B19">
        <v>0.5</v>
      </c>
      <c r="C19">
        <v>88</v>
      </c>
      <c r="D19">
        <v>2</v>
      </c>
      <c r="E19">
        <v>74</v>
      </c>
      <c r="F19">
        <v>3.5</v>
      </c>
      <c r="G19">
        <v>85</v>
      </c>
      <c r="H19">
        <v>5</v>
      </c>
      <c r="I19">
        <v>84</v>
      </c>
      <c r="J19">
        <v>6.5</v>
      </c>
      <c r="K19">
        <v>64</v>
      </c>
      <c r="L19">
        <v>8</v>
      </c>
    </row>
    <row r="20" spans="1:12" x14ac:dyDescent="0.2">
      <c r="A20">
        <v>82</v>
      </c>
      <c r="B20">
        <v>1.5</v>
      </c>
      <c r="C20">
        <v>75</v>
      </c>
      <c r="D20">
        <v>3</v>
      </c>
      <c r="E20">
        <v>52</v>
      </c>
      <c r="F20">
        <v>4.5</v>
      </c>
      <c r="G20">
        <v>67</v>
      </c>
      <c r="H20">
        <v>6</v>
      </c>
      <c r="I20">
        <v>62</v>
      </c>
      <c r="J20">
        <v>7.5</v>
      </c>
      <c r="K20">
        <v>40</v>
      </c>
      <c r="L20">
        <v>9</v>
      </c>
    </row>
    <row r="21" spans="1:12" x14ac:dyDescent="0.2">
      <c r="A21">
        <v>92</v>
      </c>
      <c r="B21">
        <v>1.5</v>
      </c>
      <c r="C21">
        <v>88</v>
      </c>
      <c r="D21">
        <v>3</v>
      </c>
      <c r="E21">
        <v>74</v>
      </c>
      <c r="F21">
        <v>4.5</v>
      </c>
      <c r="G21">
        <v>85</v>
      </c>
      <c r="H21">
        <v>6</v>
      </c>
      <c r="I21">
        <v>84</v>
      </c>
      <c r="J21">
        <v>7.5</v>
      </c>
      <c r="K21">
        <v>64</v>
      </c>
      <c r="L21">
        <v>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4" zoomScale="150" zoomScaleNormal="150" zoomScalePageLayoutView="150" workbookViewId="0">
      <selection activeCell="G3" sqref="G3"/>
    </sheetView>
  </sheetViews>
  <sheetFormatPr defaultColWidth="10.28515625" defaultRowHeight="12.75" x14ac:dyDescent="0.2"/>
  <cols>
    <col min="1" max="1" width="18.28515625" style="2" customWidth="1"/>
    <col min="2" max="2" width="12.5703125" style="2" bestFit="1" customWidth="1"/>
    <col min="3" max="3" width="6.7109375" style="2" bestFit="1" customWidth="1"/>
    <col min="4" max="4" width="4.42578125" style="2" bestFit="1" customWidth="1"/>
    <col min="5" max="5" width="8.7109375" style="2" bestFit="1" customWidth="1"/>
    <col min="6" max="6" width="6.42578125" style="2" bestFit="1" customWidth="1"/>
    <col min="7" max="7" width="5.140625" style="2" customWidth="1"/>
    <col min="8" max="16384" width="10.28515625" style="2"/>
  </cols>
  <sheetData>
    <row r="1" spans="1:7" x14ac:dyDescent="0.2">
      <c r="A1" s="1" t="s">
        <v>38</v>
      </c>
      <c r="B1" s="1"/>
      <c r="C1" s="1"/>
      <c r="D1" s="1"/>
      <c r="E1" s="1"/>
      <c r="F1" s="1"/>
      <c r="G1" s="1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3" t="s">
        <v>0</v>
      </c>
      <c r="B3" s="3" t="s">
        <v>1</v>
      </c>
      <c r="C3" s="3" t="s">
        <v>2</v>
      </c>
      <c r="D3" s="3" t="s">
        <v>35</v>
      </c>
      <c r="E3" s="3" t="s">
        <v>3</v>
      </c>
      <c r="F3" s="3" t="s">
        <v>4</v>
      </c>
      <c r="G3" s="3" t="s">
        <v>36</v>
      </c>
    </row>
    <row r="4" spans="1:7" x14ac:dyDescent="0.2">
      <c r="A4" s="4" t="s">
        <v>5</v>
      </c>
      <c r="B4" s="5">
        <v>95</v>
      </c>
      <c r="C4" s="5">
        <v>98</v>
      </c>
      <c r="D4" s="5">
        <v>89</v>
      </c>
      <c r="E4" s="5">
        <v>95</v>
      </c>
      <c r="F4" s="5">
        <v>91</v>
      </c>
      <c r="G4" s="5">
        <v>83</v>
      </c>
    </row>
    <row r="5" spans="1:7" x14ac:dyDescent="0.2">
      <c r="A5" s="4" t="s">
        <v>6</v>
      </c>
      <c r="B5" s="5">
        <v>98</v>
      </c>
      <c r="C5" s="5">
        <v>96</v>
      </c>
      <c r="D5" s="5">
        <v>86</v>
      </c>
      <c r="E5" s="5">
        <v>93</v>
      </c>
      <c r="F5" s="5">
        <v>87</v>
      </c>
      <c r="G5" s="5">
        <v>81</v>
      </c>
    </row>
    <row r="6" spans="1:7" x14ac:dyDescent="0.2">
      <c r="A6" s="4" t="s">
        <v>7</v>
      </c>
      <c r="B6" s="5">
        <v>96</v>
      </c>
      <c r="C6" s="5">
        <v>92</v>
      </c>
      <c r="D6" s="5">
        <v>85</v>
      </c>
      <c r="E6" s="5">
        <v>94</v>
      </c>
      <c r="F6" s="5">
        <v>86</v>
      </c>
      <c r="G6" s="5">
        <v>72</v>
      </c>
    </row>
    <row r="7" spans="1:7" x14ac:dyDescent="0.2">
      <c r="A7" s="4" t="s">
        <v>8</v>
      </c>
      <c r="B7" s="5">
        <v>94</v>
      </c>
      <c r="C7" s="5">
        <v>95</v>
      </c>
      <c r="D7" s="5">
        <v>88</v>
      </c>
      <c r="E7" s="5">
        <v>82</v>
      </c>
      <c r="F7" s="5">
        <v>88</v>
      </c>
      <c r="G7" s="5">
        <v>69</v>
      </c>
    </row>
    <row r="8" spans="1:7" x14ac:dyDescent="0.2">
      <c r="A8" s="4" t="s">
        <v>9</v>
      </c>
      <c r="B8" s="5">
        <v>99</v>
      </c>
      <c r="C8" s="5">
        <v>92</v>
      </c>
      <c r="D8" s="5">
        <v>74</v>
      </c>
      <c r="E8" s="5">
        <v>89</v>
      </c>
      <c r="F8" s="5">
        <v>88</v>
      </c>
      <c r="G8" s="5">
        <v>68</v>
      </c>
    </row>
    <row r="9" spans="1:7" x14ac:dyDescent="0.2">
      <c r="A9" s="4" t="s">
        <v>10</v>
      </c>
      <c r="B9" s="5">
        <v>85</v>
      </c>
      <c r="C9" s="5">
        <v>88</v>
      </c>
      <c r="D9" s="5">
        <v>80</v>
      </c>
      <c r="E9" s="5">
        <v>87</v>
      </c>
      <c r="F9" s="5">
        <v>84</v>
      </c>
      <c r="G9" s="5">
        <v>68</v>
      </c>
    </row>
    <row r="10" spans="1:7" x14ac:dyDescent="0.2">
      <c r="A10" s="4" t="s">
        <v>11</v>
      </c>
      <c r="B10" s="5">
        <v>93</v>
      </c>
      <c r="C10" s="5">
        <v>91</v>
      </c>
      <c r="D10" s="5">
        <v>73</v>
      </c>
      <c r="E10" s="5">
        <v>85</v>
      </c>
      <c r="F10" s="5">
        <v>88</v>
      </c>
      <c r="G10" s="5">
        <v>67</v>
      </c>
    </row>
    <row r="11" spans="1:7" x14ac:dyDescent="0.2">
      <c r="A11" s="4" t="s">
        <v>12</v>
      </c>
      <c r="B11" s="5">
        <v>92</v>
      </c>
      <c r="C11" s="5">
        <v>86</v>
      </c>
      <c r="D11" s="5">
        <v>78</v>
      </c>
      <c r="E11" s="5">
        <v>82</v>
      </c>
      <c r="F11" s="5">
        <v>78</v>
      </c>
      <c r="G11" s="5">
        <v>64</v>
      </c>
    </row>
    <row r="12" spans="1:7" x14ac:dyDescent="0.2">
      <c r="A12" s="4" t="s">
        <v>13</v>
      </c>
      <c r="B12" s="5">
        <v>90</v>
      </c>
      <c r="C12" s="5">
        <v>88</v>
      </c>
      <c r="D12" s="5">
        <v>73</v>
      </c>
      <c r="E12" s="5">
        <v>85</v>
      </c>
      <c r="F12" s="5">
        <v>81</v>
      </c>
      <c r="G12" s="5">
        <v>64</v>
      </c>
    </row>
    <row r="13" spans="1:7" x14ac:dyDescent="0.2">
      <c r="A13" s="4" t="s">
        <v>14</v>
      </c>
      <c r="B13" s="5">
        <v>85</v>
      </c>
      <c r="C13" s="5">
        <v>93</v>
      </c>
      <c r="D13" s="5">
        <v>72</v>
      </c>
      <c r="E13" s="5">
        <v>86</v>
      </c>
      <c r="F13" s="5">
        <v>86</v>
      </c>
      <c r="G13" s="5">
        <v>61</v>
      </c>
    </row>
    <row r="14" spans="1:7" x14ac:dyDescent="0.2">
      <c r="A14" s="4" t="s">
        <v>15</v>
      </c>
      <c r="B14" s="5">
        <v>92</v>
      </c>
      <c r="C14" s="5">
        <v>82</v>
      </c>
      <c r="D14" s="5">
        <v>73</v>
      </c>
      <c r="E14" s="5">
        <v>78</v>
      </c>
      <c r="F14" s="5">
        <v>73</v>
      </c>
      <c r="G14" s="5">
        <v>58</v>
      </c>
    </row>
    <row r="15" spans="1:7" x14ac:dyDescent="0.2">
      <c r="A15" s="4" t="s">
        <v>16</v>
      </c>
      <c r="B15" s="5">
        <v>90</v>
      </c>
      <c r="C15" s="5">
        <v>86</v>
      </c>
      <c r="D15" s="5">
        <v>71</v>
      </c>
      <c r="E15" s="5">
        <v>83</v>
      </c>
      <c r="F15" s="5">
        <v>77</v>
      </c>
      <c r="G15" s="5">
        <v>57</v>
      </c>
    </row>
    <row r="16" spans="1:7" x14ac:dyDescent="0.2">
      <c r="A16" s="4" t="s">
        <v>17</v>
      </c>
      <c r="B16" s="5">
        <v>88</v>
      </c>
      <c r="C16" s="5">
        <v>86</v>
      </c>
      <c r="D16" s="5">
        <v>75</v>
      </c>
      <c r="E16" s="5">
        <v>77</v>
      </c>
      <c r="F16" s="5">
        <v>79</v>
      </c>
      <c r="G16" s="5">
        <v>57</v>
      </c>
    </row>
    <row r="17" spans="1:7" x14ac:dyDescent="0.2">
      <c r="A17" s="4" t="s">
        <v>18</v>
      </c>
      <c r="B17" s="5">
        <v>87</v>
      </c>
      <c r="C17" s="5">
        <v>85</v>
      </c>
      <c r="D17" s="5">
        <v>66</v>
      </c>
      <c r="E17" s="5">
        <v>84</v>
      </c>
      <c r="F17" s="5">
        <v>77</v>
      </c>
      <c r="G17" s="5">
        <v>56</v>
      </c>
    </row>
    <row r="18" spans="1:7" x14ac:dyDescent="0.2">
      <c r="A18" s="4" t="s">
        <v>19</v>
      </c>
      <c r="B18" s="5">
        <v>82</v>
      </c>
      <c r="C18" s="5">
        <v>86</v>
      </c>
      <c r="D18" s="5">
        <v>72</v>
      </c>
      <c r="E18" s="5">
        <v>82</v>
      </c>
      <c r="F18" s="5">
        <v>76</v>
      </c>
      <c r="G18" s="5">
        <v>53</v>
      </c>
    </row>
    <row r="19" spans="1:7" x14ac:dyDescent="0.2">
      <c r="A19" s="4" t="s">
        <v>20</v>
      </c>
      <c r="B19" s="5">
        <v>84</v>
      </c>
      <c r="C19" s="5">
        <v>85</v>
      </c>
      <c r="D19" s="5">
        <v>66</v>
      </c>
      <c r="E19" s="5">
        <v>75</v>
      </c>
      <c r="F19" s="5">
        <v>78</v>
      </c>
      <c r="G19" s="5">
        <v>52</v>
      </c>
    </row>
    <row r="20" spans="1:7" x14ac:dyDescent="0.2">
      <c r="A20" s="4" t="s">
        <v>21</v>
      </c>
      <c r="B20" s="5">
        <v>88</v>
      </c>
      <c r="C20" s="5">
        <v>83</v>
      </c>
      <c r="D20" s="5">
        <v>63</v>
      </c>
      <c r="E20" s="5">
        <v>73</v>
      </c>
      <c r="F20" s="5">
        <v>70</v>
      </c>
      <c r="G20" s="5">
        <v>48</v>
      </c>
    </row>
    <row r="21" spans="1:7" x14ac:dyDescent="0.2">
      <c r="A21" s="4" t="s">
        <v>2</v>
      </c>
      <c r="B21" s="5">
        <v>88</v>
      </c>
      <c r="C21" s="5">
        <v>80</v>
      </c>
      <c r="D21" s="5">
        <v>58</v>
      </c>
      <c r="E21" s="5">
        <v>76</v>
      </c>
      <c r="F21" s="5">
        <v>75</v>
      </c>
      <c r="G21" s="5">
        <v>46</v>
      </c>
    </row>
    <row r="22" spans="1:7" x14ac:dyDescent="0.2">
      <c r="A22" s="4" t="s">
        <v>22</v>
      </c>
      <c r="B22" s="5">
        <v>83</v>
      </c>
      <c r="C22" s="5">
        <v>75</v>
      </c>
      <c r="D22" s="5">
        <v>59</v>
      </c>
      <c r="E22" s="5">
        <v>76</v>
      </c>
      <c r="F22" s="5">
        <v>63</v>
      </c>
      <c r="G22" s="5">
        <v>46</v>
      </c>
    </row>
    <row r="23" spans="1:7" x14ac:dyDescent="0.2">
      <c r="A23" s="4" t="s">
        <v>23</v>
      </c>
      <c r="B23" s="5">
        <v>79</v>
      </c>
      <c r="C23" s="5">
        <v>71</v>
      </c>
      <c r="D23" s="5">
        <v>61</v>
      </c>
      <c r="E23" s="5">
        <v>67</v>
      </c>
      <c r="F23" s="5">
        <v>62</v>
      </c>
      <c r="G23" s="5">
        <v>45</v>
      </c>
    </row>
    <row r="24" spans="1:7" x14ac:dyDescent="0.2">
      <c r="A24" s="4" t="s">
        <v>24</v>
      </c>
      <c r="B24" s="5">
        <v>86</v>
      </c>
      <c r="C24" s="5">
        <v>77</v>
      </c>
      <c r="D24" s="5">
        <v>64</v>
      </c>
      <c r="E24" s="5">
        <v>75</v>
      </c>
      <c r="F24" s="5">
        <v>67</v>
      </c>
      <c r="G24" s="5">
        <v>44</v>
      </c>
    </row>
    <row r="25" spans="1:7" x14ac:dyDescent="0.2">
      <c r="A25" s="4" t="s">
        <v>25</v>
      </c>
      <c r="B25" s="5">
        <v>88</v>
      </c>
      <c r="C25" s="5">
        <v>79</v>
      </c>
      <c r="D25" s="5">
        <v>52</v>
      </c>
      <c r="E25" s="5">
        <v>82</v>
      </c>
      <c r="F25" s="5">
        <v>64</v>
      </c>
      <c r="G25" s="5">
        <v>41</v>
      </c>
    </row>
    <row r="26" spans="1:7" x14ac:dyDescent="0.2">
      <c r="A26" s="4" t="s">
        <v>26</v>
      </c>
      <c r="B26" s="5">
        <v>85</v>
      </c>
      <c r="C26" s="5">
        <v>79</v>
      </c>
      <c r="D26" s="5">
        <v>49</v>
      </c>
      <c r="E26" s="5">
        <v>70</v>
      </c>
      <c r="F26" s="5">
        <v>67</v>
      </c>
      <c r="G26" s="5">
        <v>40</v>
      </c>
    </row>
    <row r="27" spans="1:7" x14ac:dyDescent="0.2">
      <c r="A27" s="4" t="s">
        <v>27</v>
      </c>
      <c r="B27" s="5">
        <v>82</v>
      </c>
      <c r="C27" s="5">
        <v>77</v>
      </c>
      <c r="D27" s="5">
        <v>55</v>
      </c>
      <c r="E27" s="5">
        <v>65</v>
      </c>
      <c r="F27" s="5">
        <v>59</v>
      </c>
      <c r="G27" s="5">
        <v>40</v>
      </c>
    </row>
    <row r="28" spans="1:7" x14ac:dyDescent="0.2">
      <c r="A28" s="4" t="s">
        <v>28</v>
      </c>
      <c r="B28" s="5">
        <v>75</v>
      </c>
      <c r="C28" s="5">
        <v>74</v>
      </c>
      <c r="D28" s="5">
        <v>51</v>
      </c>
      <c r="E28" s="5">
        <v>62</v>
      </c>
      <c r="F28" s="5">
        <v>61</v>
      </c>
      <c r="G28" s="5">
        <v>38</v>
      </c>
    </row>
    <row r="29" spans="1:7" x14ac:dyDescent="0.2">
      <c r="A29" s="4" t="s">
        <v>29</v>
      </c>
      <c r="B29" s="5">
        <v>77</v>
      </c>
      <c r="C29" s="5">
        <v>76</v>
      </c>
      <c r="D29" s="5">
        <v>50</v>
      </c>
      <c r="E29" s="5">
        <v>66</v>
      </c>
      <c r="F29" s="5">
        <v>57</v>
      </c>
      <c r="G29" s="5">
        <v>35</v>
      </c>
    </row>
    <row r="30" spans="1:7" x14ac:dyDescent="0.2">
      <c r="A30" s="4" t="s">
        <v>30</v>
      </c>
      <c r="B30" s="5">
        <v>87</v>
      </c>
      <c r="C30" s="5">
        <v>72</v>
      </c>
      <c r="D30" s="5">
        <v>40</v>
      </c>
      <c r="E30" s="5">
        <v>62</v>
      </c>
      <c r="F30" s="5">
        <v>53</v>
      </c>
      <c r="G30" s="5">
        <v>32</v>
      </c>
    </row>
    <row r="31" spans="1:7" x14ac:dyDescent="0.2">
      <c r="A31" s="4" t="s">
        <v>31</v>
      </c>
      <c r="B31" s="5">
        <v>52</v>
      </c>
      <c r="C31" s="5">
        <v>64</v>
      </c>
      <c r="D31" s="5">
        <v>52</v>
      </c>
      <c r="E31" s="5">
        <v>81</v>
      </c>
      <c r="F31" s="5">
        <v>64</v>
      </c>
      <c r="G31" s="5">
        <v>28</v>
      </c>
    </row>
    <row r="32" spans="1:7" x14ac:dyDescent="0.2">
      <c r="A32" s="4" t="s">
        <v>32</v>
      </c>
      <c r="B32" s="5">
        <v>81</v>
      </c>
      <c r="C32" s="5">
        <v>59</v>
      </c>
      <c r="D32" s="5">
        <v>40</v>
      </c>
      <c r="E32" s="5">
        <v>41</v>
      </c>
      <c r="F32" s="5">
        <v>48</v>
      </c>
      <c r="G32" s="5">
        <v>26</v>
      </c>
    </row>
    <row r="33" spans="1:7" x14ac:dyDescent="0.2">
      <c r="A33" s="4" t="s">
        <v>33</v>
      </c>
      <c r="B33" s="5">
        <v>69</v>
      </c>
      <c r="C33" s="5">
        <v>66</v>
      </c>
      <c r="D33" s="5">
        <v>40</v>
      </c>
      <c r="E33" s="5">
        <v>43</v>
      </c>
      <c r="F33" s="5">
        <v>52</v>
      </c>
      <c r="G33" s="5">
        <v>25</v>
      </c>
    </row>
    <row r="34" spans="1:7" x14ac:dyDescent="0.2">
      <c r="A34" s="4" t="s">
        <v>34</v>
      </c>
      <c r="B34" s="5">
        <v>63</v>
      </c>
      <c r="C34" s="5">
        <v>59</v>
      </c>
      <c r="D34" s="5">
        <v>35</v>
      </c>
      <c r="E34" s="5">
        <v>50</v>
      </c>
      <c r="F34" s="5">
        <v>44</v>
      </c>
      <c r="G34" s="5">
        <v>23</v>
      </c>
    </row>
    <row r="35" spans="1:7" x14ac:dyDescent="0.2">
      <c r="A35" s="2" t="s">
        <v>39</v>
      </c>
      <c r="B35" s="2">
        <f t="shared" ref="B35:G35" si="0" xml:space="preserve"> AVERAGE(B4:B34)</f>
        <v>84.935483870967744</v>
      </c>
      <c r="C35" s="2">
        <f t="shared" si="0"/>
        <v>81.290322580645167</v>
      </c>
      <c r="D35" s="2">
        <f t="shared" si="0"/>
        <v>64.193548387096769</v>
      </c>
      <c r="E35" s="2">
        <f t="shared" si="0"/>
        <v>75.677419354838705</v>
      </c>
      <c r="F35" s="2">
        <f t="shared" si="0"/>
        <v>71.709677419354833</v>
      </c>
      <c r="G35" s="2">
        <f t="shared" si="0"/>
        <v>51.193548387096776</v>
      </c>
    </row>
    <row r="36" spans="1:7" x14ac:dyDescent="0.2">
      <c r="A36" s="4" t="s">
        <v>37</v>
      </c>
      <c r="B36" s="5">
        <v>79</v>
      </c>
      <c r="C36" s="5">
        <v>79</v>
      </c>
      <c r="D36" s="5">
        <v>60</v>
      </c>
      <c r="E36" s="5">
        <v>72</v>
      </c>
      <c r="F36" s="5">
        <v>68</v>
      </c>
      <c r="G36" s="5">
        <v>46</v>
      </c>
    </row>
    <row r="37" spans="1:7" x14ac:dyDescent="0.2">
      <c r="A37" s="2" t="s">
        <v>40</v>
      </c>
      <c r="B37" s="2">
        <f>STDEV(B4:B34)</f>
        <v>9.9864424225078583</v>
      </c>
      <c r="C37" s="2">
        <f t="shared" ref="C37:G37" si="1">STDEV(C4:C34)</f>
        <v>10.396132448775013</v>
      </c>
      <c r="D37" s="2">
        <f t="shared" si="1"/>
        <v>15.082924903874385</v>
      </c>
      <c r="E37" s="2">
        <f t="shared" si="1"/>
        <v>13.59016089375986</v>
      </c>
      <c r="F37" s="2">
        <f t="shared" si="1"/>
        <v>13.120451080627502</v>
      </c>
      <c r="G37" s="2">
        <f t="shared" si="1"/>
        <v>16.326704821322053</v>
      </c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2.75" x14ac:dyDescent="0.2"/>
  <sheetData>
    <row r="1" spans="1:2" x14ac:dyDescent="0.2">
      <c r="A1">
        <v>52</v>
      </c>
      <c r="B1">
        <v>0.5</v>
      </c>
    </row>
    <row r="2" spans="1:2" x14ac:dyDescent="0.2">
      <c r="A2">
        <v>52</v>
      </c>
      <c r="B2">
        <v>1</v>
      </c>
    </row>
    <row r="3" spans="1:2" x14ac:dyDescent="0.2">
      <c r="A3">
        <v>52</v>
      </c>
      <c r="B3">
        <v>1.5</v>
      </c>
    </row>
    <row r="4" spans="1:2" x14ac:dyDescent="0.2">
      <c r="A4">
        <v>82</v>
      </c>
      <c r="B4">
        <v>0.5</v>
      </c>
    </row>
    <row r="5" spans="1:2" x14ac:dyDescent="0.2">
      <c r="A5">
        <v>82</v>
      </c>
      <c r="B5">
        <v>1</v>
      </c>
    </row>
    <row r="6" spans="1:2" x14ac:dyDescent="0.2">
      <c r="A6">
        <v>82</v>
      </c>
      <c r="B6">
        <v>1.5</v>
      </c>
    </row>
    <row r="7" spans="1:2" x14ac:dyDescent="0.2">
      <c r="A7">
        <v>87</v>
      </c>
      <c r="B7">
        <v>0.5</v>
      </c>
    </row>
    <row r="8" spans="1:2" x14ac:dyDescent="0.2">
      <c r="A8">
        <v>87</v>
      </c>
      <c r="B8">
        <v>1</v>
      </c>
    </row>
    <row r="9" spans="1:2" x14ac:dyDescent="0.2">
      <c r="A9">
        <v>87</v>
      </c>
      <c r="B9">
        <v>1.5</v>
      </c>
    </row>
    <row r="10" spans="1:2" x14ac:dyDescent="0.2">
      <c r="A10">
        <v>92</v>
      </c>
      <c r="B10">
        <v>0.5</v>
      </c>
    </row>
    <row r="11" spans="1:2" x14ac:dyDescent="0.2">
      <c r="A11">
        <v>92</v>
      </c>
      <c r="B11">
        <v>1</v>
      </c>
    </row>
    <row r="12" spans="1:2" x14ac:dyDescent="0.2">
      <c r="A12">
        <v>92</v>
      </c>
      <c r="B12">
        <v>1.5</v>
      </c>
    </row>
    <row r="13" spans="1:2" x14ac:dyDescent="0.2">
      <c r="A13">
        <v>99</v>
      </c>
      <c r="B13">
        <v>0.5</v>
      </c>
    </row>
    <row r="14" spans="1:2" x14ac:dyDescent="0.2">
      <c r="A14">
        <v>99</v>
      </c>
      <c r="B14">
        <v>1</v>
      </c>
    </row>
    <row r="15" spans="1:2" x14ac:dyDescent="0.2">
      <c r="A15">
        <v>99</v>
      </c>
      <c r="B15">
        <v>1.5</v>
      </c>
    </row>
    <row r="16" spans="1:2" x14ac:dyDescent="0.2">
      <c r="A16">
        <v>52</v>
      </c>
      <c r="B16">
        <v>1</v>
      </c>
    </row>
    <row r="17" spans="1:2" x14ac:dyDescent="0.2">
      <c r="A17">
        <v>99</v>
      </c>
      <c r="B17">
        <v>1</v>
      </c>
    </row>
    <row r="18" spans="1:2" x14ac:dyDescent="0.2">
      <c r="A18">
        <v>82</v>
      </c>
      <c r="B18">
        <v>0.5</v>
      </c>
    </row>
    <row r="19" spans="1:2" x14ac:dyDescent="0.2">
      <c r="A19">
        <v>92</v>
      </c>
      <c r="B19">
        <v>0.5</v>
      </c>
    </row>
    <row r="20" spans="1:2" x14ac:dyDescent="0.2">
      <c r="A20">
        <v>82</v>
      </c>
      <c r="B20">
        <v>1.5</v>
      </c>
    </row>
    <row r="21" spans="1:2" x14ac:dyDescent="0.2">
      <c r="A21">
        <v>92</v>
      </c>
      <c r="B21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I32"/>
  <sheetViews>
    <sheetView workbookViewId="0">
      <selection activeCell="G34" sqref="G34"/>
    </sheetView>
  </sheetViews>
  <sheetFormatPr defaultRowHeight="12.75" x14ac:dyDescent="0.2"/>
  <cols>
    <col min="1" max="1" width="3.42578125" style="25" bestFit="1" customWidth="1"/>
    <col min="2" max="4" width="9.140625" style="6"/>
    <col min="5" max="5" width="14.140625" style="6" customWidth="1"/>
    <col min="6" max="6" width="11.140625" style="6" customWidth="1"/>
    <col min="7" max="260" width="9.140625" style="6"/>
    <col min="261" max="261" width="14.140625" style="6" customWidth="1"/>
    <col min="262" max="262" width="11.140625" style="6" customWidth="1"/>
    <col min="263" max="516" width="9.140625" style="6"/>
    <col min="517" max="517" width="14.140625" style="6" customWidth="1"/>
    <col min="518" max="518" width="11.140625" style="6" customWidth="1"/>
    <col min="519" max="772" width="9.140625" style="6"/>
    <col min="773" max="773" width="14.140625" style="6" customWidth="1"/>
    <col min="774" max="774" width="11.140625" style="6" customWidth="1"/>
    <col min="775" max="1028" width="9.140625" style="6"/>
    <col min="1029" max="1029" width="14.140625" style="6" customWidth="1"/>
    <col min="1030" max="1030" width="11.140625" style="6" customWidth="1"/>
    <col min="1031" max="1284" width="9.140625" style="6"/>
    <col min="1285" max="1285" width="14.140625" style="6" customWidth="1"/>
    <col min="1286" max="1286" width="11.140625" style="6" customWidth="1"/>
    <col min="1287" max="1540" width="9.140625" style="6"/>
    <col min="1541" max="1541" width="14.140625" style="6" customWidth="1"/>
    <col min="1542" max="1542" width="11.140625" style="6" customWidth="1"/>
    <col min="1543" max="1796" width="9.140625" style="6"/>
    <col min="1797" max="1797" width="14.140625" style="6" customWidth="1"/>
    <col min="1798" max="1798" width="11.140625" style="6" customWidth="1"/>
    <col min="1799" max="2052" width="9.140625" style="6"/>
    <col min="2053" max="2053" width="14.140625" style="6" customWidth="1"/>
    <col min="2054" max="2054" width="11.140625" style="6" customWidth="1"/>
    <col min="2055" max="2308" width="9.140625" style="6"/>
    <col min="2309" max="2309" width="14.140625" style="6" customWidth="1"/>
    <col min="2310" max="2310" width="11.140625" style="6" customWidth="1"/>
    <col min="2311" max="2564" width="9.140625" style="6"/>
    <col min="2565" max="2565" width="14.140625" style="6" customWidth="1"/>
    <col min="2566" max="2566" width="11.140625" style="6" customWidth="1"/>
    <col min="2567" max="2820" width="9.140625" style="6"/>
    <col min="2821" max="2821" width="14.140625" style="6" customWidth="1"/>
    <col min="2822" max="2822" width="11.140625" style="6" customWidth="1"/>
    <col min="2823" max="3076" width="9.140625" style="6"/>
    <col min="3077" max="3077" width="14.140625" style="6" customWidth="1"/>
    <col min="3078" max="3078" width="11.140625" style="6" customWidth="1"/>
    <col min="3079" max="3332" width="9.140625" style="6"/>
    <col min="3333" max="3333" width="14.140625" style="6" customWidth="1"/>
    <col min="3334" max="3334" width="11.140625" style="6" customWidth="1"/>
    <col min="3335" max="3588" width="9.140625" style="6"/>
    <col min="3589" max="3589" width="14.140625" style="6" customWidth="1"/>
    <col min="3590" max="3590" width="11.140625" style="6" customWidth="1"/>
    <col min="3591" max="3844" width="9.140625" style="6"/>
    <col min="3845" max="3845" width="14.140625" style="6" customWidth="1"/>
    <col min="3846" max="3846" width="11.140625" style="6" customWidth="1"/>
    <col min="3847" max="4100" width="9.140625" style="6"/>
    <col min="4101" max="4101" width="14.140625" style="6" customWidth="1"/>
    <col min="4102" max="4102" width="11.140625" style="6" customWidth="1"/>
    <col min="4103" max="4356" width="9.140625" style="6"/>
    <col min="4357" max="4357" width="14.140625" style="6" customWidth="1"/>
    <col min="4358" max="4358" width="11.140625" style="6" customWidth="1"/>
    <col min="4359" max="4612" width="9.140625" style="6"/>
    <col min="4613" max="4613" width="14.140625" style="6" customWidth="1"/>
    <col min="4614" max="4614" width="11.140625" style="6" customWidth="1"/>
    <col min="4615" max="4868" width="9.140625" style="6"/>
    <col min="4869" max="4869" width="14.140625" style="6" customWidth="1"/>
    <col min="4870" max="4870" width="11.140625" style="6" customWidth="1"/>
    <col min="4871" max="5124" width="9.140625" style="6"/>
    <col min="5125" max="5125" width="14.140625" style="6" customWidth="1"/>
    <col min="5126" max="5126" width="11.140625" style="6" customWidth="1"/>
    <col min="5127" max="5380" width="9.140625" style="6"/>
    <col min="5381" max="5381" width="14.140625" style="6" customWidth="1"/>
    <col min="5382" max="5382" width="11.140625" style="6" customWidth="1"/>
    <col min="5383" max="5636" width="9.140625" style="6"/>
    <col min="5637" max="5637" width="14.140625" style="6" customWidth="1"/>
    <col min="5638" max="5638" width="11.140625" style="6" customWidth="1"/>
    <col min="5639" max="5892" width="9.140625" style="6"/>
    <col min="5893" max="5893" width="14.140625" style="6" customWidth="1"/>
    <col min="5894" max="5894" width="11.140625" style="6" customWidth="1"/>
    <col min="5895" max="6148" width="9.140625" style="6"/>
    <col min="6149" max="6149" width="14.140625" style="6" customWidth="1"/>
    <col min="6150" max="6150" width="11.140625" style="6" customWidth="1"/>
    <col min="6151" max="6404" width="9.140625" style="6"/>
    <col min="6405" max="6405" width="14.140625" style="6" customWidth="1"/>
    <col min="6406" max="6406" width="11.140625" style="6" customWidth="1"/>
    <col min="6407" max="6660" width="9.140625" style="6"/>
    <col min="6661" max="6661" width="14.140625" style="6" customWidth="1"/>
    <col min="6662" max="6662" width="11.140625" style="6" customWidth="1"/>
    <col min="6663" max="6916" width="9.140625" style="6"/>
    <col min="6917" max="6917" width="14.140625" style="6" customWidth="1"/>
    <col min="6918" max="6918" width="11.140625" style="6" customWidth="1"/>
    <col min="6919" max="7172" width="9.140625" style="6"/>
    <col min="7173" max="7173" width="14.140625" style="6" customWidth="1"/>
    <col min="7174" max="7174" width="11.140625" style="6" customWidth="1"/>
    <col min="7175" max="7428" width="9.140625" style="6"/>
    <col min="7429" max="7429" width="14.140625" style="6" customWidth="1"/>
    <col min="7430" max="7430" width="11.140625" style="6" customWidth="1"/>
    <col min="7431" max="7684" width="9.140625" style="6"/>
    <col min="7685" max="7685" width="14.140625" style="6" customWidth="1"/>
    <col min="7686" max="7686" width="11.140625" style="6" customWidth="1"/>
    <col min="7687" max="7940" width="9.140625" style="6"/>
    <col min="7941" max="7941" width="14.140625" style="6" customWidth="1"/>
    <col min="7942" max="7942" width="11.140625" style="6" customWidth="1"/>
    <col min="7943" max="8196" width="9.140625" style="6"/>
    <col min="8197" max="8197" width="14.140625" style="6" customWidth="1"/>
    <col min="8198" max="8198" width="11.140625" style="6" customWidth="1"/>
    <col min="8199" max="8452" width="9.140625" style="6"/>
    <col min="8453" max="8453" width="14.140625" style="6" customWidth="1"/>
    <col min="8454" max="8454" width="11.140625" style="6" customWidth="1"/>
    <col min="8455" max="8708" width="9.140625" style="6"/>
    <col min="8709" max="8709" width="14.140625" style="6" customWidth="1"/>
    <col min="8710" max="8710" width="11.140625" style="6" customWidth="1"/>
    <col min="8711" max="8964" width="9.140625" style="6"/>
    <col min="8965" max="8965" width="14.140625" style="6" customWidth="1"/>
    <col min="8966" max="8966" width="11.140625" style="6" customWidth="1"/>
    <col min="8967" max="9220" width="9.140625" style="6"/>
    <col min="9221" max="9221" width="14.140625" style="6" customWidth="1"/>
    <col min="9222" max="9222" width="11.140625" style="6" customWidth="1"/>
    <col min="9223" max="9476" width="9.140625" style="6"/>
    <col min="9477" max="9477" width="14.140625" style="6" customWidth="1"/>
    <col min="9478" max="9478" width="11.140625" style="6" customWidth="1"/>
    <col min="9479" max="9732" width="9.140625" style="6"/>
    <col min="9733" max="9733" width="14.140625" style="6" customWidth="1"/>
    <col min="9734" max="9734" width="11.140625" style="6" customWidth="1"/>
    <col min="9735" max="9988" width="9.140625" style="6"/>
    <col min="9989" max="9989" width="14.140625" style="6" customWidth="1"/>
    <col min="9990" max="9990" width="11.140625" style="6" customWidth="1"/>
    <col min="9991" max="10244" width="9.140625" style="6"/>
    <col min="10245" max="10245" width="14.140625" style="6" customWidth="1"/>
    <col min="10246" max="10246" width="11.140625" style="6" customWidth="1"/>
    <col min="10247" max="10500" width="9.140625" style="6"/>
    <col min="10501" max="10501" width="14.140625" style="6" customWidth="1"/>
    <col min="10502" max="10502" width="11.140625" style="6" customWidth="1"/>
    <col min="10503" max="10756" width="9.140625" style="6"/>
    <col min="10757" max="10757" width="14.140625" style="6" customWidth="1"/>
    <col min="10758" max="10758" width="11.140625" style="6" customWidth="1"/>
    <col min="10759" max="11012" width="9.140625" style="6"/>
    <col min="11013" max="11013" width="14.140625" style="6" customWidth="1"/>
    <col min="11014" max="11014" width="11.140625" style="6" customWidth="1"/>
    <col min="11015" max="11268" width="9.140625" style="6"/>
    <col min="11269" max="11269" width="14.140625" style="6" customWidth="1"/>
    <col min="11270" max="11270" width="11.140625" style="6" customWidth="1"/>
    <col min="11271" max="11524" width="9.140625" style="6"/>
    <col min="11525" max="11525" width="14.140625" style="6" customWidth="1"/>
    <col min="11526" max="11526" width="11.140625" style="6" customWidth="1"/>
    <col min="11527" max="11780" width="9.140625" style="6"/>
    <col min="11781" max="11781" width="14.140625" style="6" customWidth="1"/>
    <col min="11782" max="11782" width="11.140625" style="6" customWidth="1"/>
    <col min="11783" max="12036" width="9.140625" style="6"/>
    <col min="12037" max="12037" width="14.140625" style="6" customWidth="1"/>
    <col min="12038" max="12038" width="11.140625" style="6" customWidth="1"/>
    <col min="12039" max="12292" width="9.140625" style="6"/>
    <col min="12293" max="12293" width="14.140625" style="6" customWidth="1"/>
    <col min="12294" max="12294" width="11.140625" style="6" customWidth="1"/>
    <col min="12295" max="12548" width="9.140625" style="6"/>
    <col min="12549" max="12549" width="14.140625" style="6" customWidth="1"/>
    <col min="12550" max="12550" width="11.140625" style="6" customWidth="1"/>
    <col min="12551" max="12804" width="9.140625" style="6"/>
    <col min="12805" max="12805" width="14.140625" style="6" customWidth="1"/>
    <col min="12806" max="12806" width="11.140625" style="6" customWidth="1"/>
    <col min="12807" max="13060" width="9.140625" style="6"/>
    <col min="13061" max="13061" width="14.140625" style="6" customWidth="1"/>
    <col min="13062" max="13062" width="11.140625" style="6" customWidth="1"/>
    <col min="13063" max="13316" width="9.140625" style="6"/>
    <col min="13317" max="13317" width="14.140625" style="6" customWidth="1"/>
    <col min="13318" max="13318" width="11.140625" style="6" customWidth="1"/>
    <col min="13319" max="13572" width="9.140625" style="6"/>
    <col min="13573" max="13573" width="14.140625" style="6" customWidth="1"/>
    <col min="13574" max="13574" width="11.140625" style="6" customWidth="1"/>
    <col min="13575" max="13828" width="9.140625" style="6"/>
    <col min="13829" max="13829" width="14.140625" style="6" customWidth="1"/>
    <col min="13830" max="13830" width="11.140625" style="6" customWidth="1"/>
    <col min="13831" max="14084" width="9.140625" style="6"/>
    <col min="14085" max="14085" width="14.140625" style="6" customWidth="1"/>
    <col min="14086" max="14086" width="11.140625" style="6" customWidth="1"/>
    <col min="14087" max="14340" width="9.140625" style="6"/>
    <col min="14341" max="14341" width="14.140625" style="6" customWidth="1"/>
    <col min="14342" max="14342" width="11.140625" style="6" customWidth="1"/>
    <col min="14343" max="14596" width="9.140625" style="6"/>
    <col min="14597" max="14597" width="14.140625" style="6" customWidth="1"/>
    <col min="14598" max="14598" width="11.140625" style="6" customWidth="1"/>
    <col min="14599" max="14852" width="9.140625" style="6"/>
    <col min="14853" max="14853" width="14.140625" style="6" customWidth="1"/>
    <col min="14854" max="14854" width="11.140625" style="6" customWidth="1"/>
    <col min="14855" max="15108" width="9.140625" style="6"/>
    <col min="15109" max="15109" width="14.140625" style="6" customWidth="1"/>
    <col min="15110" max="15110" width="11.140625" style="6" customWidth="1"/>
    <col min="15111" max="15364" width="9.140625" style="6"/>
    <col min="15365" max="15365" width="14.140625" style="6" customWidth="1"/>
    <col min="15366" max="15366" width="11.140625" style="6" customWidth="1"/>
    <col min="15367" max="15620" width="9.140625" style="6"/>
    <col min="15621" max="15621" width="14.140625" style="6" customWidth="1"/>
    <col min="15622" max="15622" width="11.140625" style="6" customWidth="1"/>
    <col min="15623" max="15876" width="9.140625" style="6"/>
    <col min="15877" max="15877" width="14.140625" style="6" customWidth="1"/>
    <col min="15878" max="15878" width="11.140625" style="6" customWidth="1"/>
    <col min="15879" max="16132" width="9.140625" style="6"/>
    <col min="16133" max="16133" width="14.140625" style="6" customWidth="1"/>
    <col min="16134" max="16134" width="11.140625" style="6" customWidth="1"/>
    <col min="16135" max="16384" width="9.140625" style="6"/>
  </cols>
  <sheetData>
    <row r="1" spans="1:9" x14ac:dyDescent="0.2">
      <c r="A1" s="3" t="s">
        <v>36</v>
      </c>
    </row>
    <row r="2" spans="1:9" x14ac:dyDescent="0.2">
      <c r="A2" s="5">
        <v>23</v>
      </c>
      <c r="B2" s="6">
        <f>(COUNTIF($A$2:$A$32,$A2)-1)*0.025+1</f>
        <v>1</v>
      </c>
      <c r="C2" s="6" t="s">
        <v>48</v>
      </c>
      <c r="F2" s="7"/>
      <c r="G2" s="8" t="s">
        <v>49</v>
      </c>
      <c r="H2" s="9"/>
      <c r="I2" s="10"/>
    </row>
    <row r="3" spans="1:9" x14ac:dyDescent="0.2">
      <c r="A3" s="5">
        <v>25</v>
      </c>
      <c r="B3" s="6">
        <f>(COUNTIF($A$2:$A$32,$A3)-1)*0.025+1-(COUNTIF($A$2:$A2,$A3)*0.025)</f>
        <v>1</v>
      </c>
      <c r="C3" s="6">
        <f>AVERAGE(A:A)</f>
        <v>51.193548387096776</v>
      </c>
      <c r="D3" s="6">
        <v>0.95</v>
      </c>
      <c r="F3" s="11"/>
      <c r="G3" s="12" t="s">
        <v>50</v>
      </c>
      <c r="H3" s="13">
        <f>(COUNT(A:A)+1)/4</f>
        <v>8</v>
      </c>
      <c r="I3" s="14"/>
    </row>
    <row r="4" spans="1:9" x14ac:dyDescent="0.2">
      <c r="A4" s="5">
        <v>26</v>
      </c>
      <c r="B4" s="6">
        <f>(COUNTIF($A$2:$A$32,$A4)-1)*0.025+1-(COUNTIF($A$2:$A3,$A4)*0.025)</f>
        <v>1</v>
      </c>
      <c r="C4" s="6">
        <f>AVERAGE(A:A)</f>
        <v>51.193548387096776</v>
      </c>
      <c r="D4" s="6">
        <v>0.7</v>
      </c>
      <c r="F4" s="11"/>
      <c r="G4" s="12"/>
      <c r="H4" s="15" t="str">
        <f>IF(H3=INT(H3),"Rule 1 applies", IF(H3=CEILING(H3,0.5),"Rule 2 applies", "Rule 3 applies"))</f>
        <v>Rule 1 applies</v>
      </c>
      <c r="I4" s="16"/>
    </row>
    <row r="5" spans="1:9" x14ac:dyDescent="0.2">
      <c r="A5" s="5">
        <v>28</v>
      </c>
      <c r="B5" s="6">
        <f>(COUNTIF($A$2:$A$32,$A5)-1)*0.025+1-(COUNTIF($A$2:$A4,$A5)*0.025)</f>
        <v>1</v>
      </c>
      <c r="C5" s="6" t="s">
        <v>44</v>
      </c>
      <c r="F5" s="11"/>
      <c r="G5" s="12" t="str">
        <f>IF(H4="Rule 2 applies", "average these ranks:", "use rank:")</f>
        <v>use rank:</v>
      </c>
      <c r="H5" s="13">
        <f>IF(H4="Rule 2 applies", FLOOR(H3,1), ROUND(H3,0))</f>
        <v>8</v>
      </c>
      <c r="I5" s="17" t="str">
        <f>IF(H4="Rule 2 applies", CEILING(H3,1), "")</f>
        <v/>
      </c>
    </row>
    <row r="6" spans="1:9" x14ac:dyDescent="0.2">
      <c r="A6" s="5">
        <v>32</v>
      </c>
      <c r="B6" s="6">
        <f>(COUNTIF($A$2:$A$32,$A6)-1)*0.025+1-(COUNTIF($A$2:$A5,$A6)*0.025)</f>
        <v>1</v>
      </c>
      <c r="C6" s="6">
        <f>MEDIAN(A:A)</f>
        <v>52</v>
      </c>
      <c r="D6" s="6">
        <v>0.95</v>
      </c>
      <c r="F6" s="11"/>
      <c r="G6" s="12" t="str">
        <f>IF(H4="Rule 2 applies", "average these values:", "value of rank:")</f>
        <v>value of rank:</v>
      </c>
      <c r="H6" s="18">
        <f>SMALL(A:A,H5)</f>
        <v>40</v>
      </c>
      <c r="I6" s="17" t="str">
        <f>IF(H4="Rule 2 applies", SMALL(A:A,I5), "")</f>
        <v/>
      </c>
    </row>
    <row r="7" spans="1:9" x14ac:dyDescent="0.2">
      <c r="A7" s="5">
        <v>35</v>
      </c>
      <c r="B7" s="6">
        <f>(COUNTIF($A$2:$A$32,$A7)-1)*0.025+1-(COUNTIF($A$2:$A6,$A7)*0.025)</f>
        <v>1</v>
      </c>
      <c r="C7" s="6">
        <f>MEDIAN(A:A)</f>
        <v>52</v>
      </c>
      <c r="D7" s="6">
        <v>0.7</v>
      </c>
      <c r="F7" s="19"/>
      <c r="G7" s="20" t="s">
        <v>51</v>
      </c>
      <c r="H7" s="20">
        <f>IF(H4="Rule 2 applies",(H6+I6)/2,H6)</f>
        <v>40</v>
      </c>
      <c r="I7" s="21"/>
    </row>
    <row r="8" spans="1:9" x14ac:dyDescent="0.2">
      <c r="A8" s="5">
        <v>38</v>
      </c>
      <c r="B8" s="6">
        <f>(COUNTIF($A$2:$A$32,$A8)-1)*0.025+1-(COUNTIF($A$2:$A7,$A8)*0.025)</f>
        <v>1</v>
      </c>
      <c r="C8" s="22" t="s">
        <v>52</v>
      </c>
      <c r="F8" s="11"/>
      <c r="G8" s="12" t="s">
        <v>53</v>
      </c>
      <c r="H8" s="13">
        <f>(3*(COUNT(A:A)+1))/4</f>
        <v>24</v>
      </c>
      <c r="I8" s="14"/>
    </row>
    <row r="9" spans="1:9" x14ac:dyDescent="0.2">
      <c r="A9" s="5">
        <v>40</v>
      </c>
      <c r="B9" s="6">
        <f>(COUNTIF($A$2:$A$32,$A9)-1)*0.025+1-(COUNTIF($A$2:$A8,$A9)*0.025)</f>
        <v>1.0249999999999999</v>
      </c>
      <c r="C9" s="6">
        <f>H7</f>
        <v>40</v>
      </c>
      <c r="D9" s="6">
        <v>0.95</v>
      </c>
      <c r="F9" s="11"/>
      <c r="G9" s="12"/>
      <c r="H9" s="15" t="str">
        <f>IF(H8=INT(H8),"Rule 1 applies", IF(H8=CEILING(H8,0.5),"Rule 2 applies", "Rule 3 applies"))</f>
        <v>Rule 1 applies</v>
      </c>
      <c r="I9" s="16"/>
    </row>
    <row r="10" spans="1:9" x14ac:dyDescent="0.2">
      <c r="A10" s="5">
        <v>40</v>
      </c>
      <c r="B10" s="6">
        <f>(COUNTIF($A$2:$A$32,$A10)-1)*0.025+1-(COUNTIF($A$2:$A9,$A10)*0.025)</f>
        <v>0.99999999999999989</v>
      </c>
      <c r="C10" s="13">
        <f>H7</f>
        <v>40</v>
      </c>
      <c r="D10" s="6">
        <v>0.7</v>
      </c>
      <c r="F10" s="11"/>
      <c r="G10" s="12" t="str">
        <f>IF(H9="Rule 2 applies", "average these ranks:", "use rank:")</f>
        <v>use rank:</v>
      </c>
      <c r="H10" s="13">
        <f>IF(H9="Rule 2 applies",FLOOR(H8,1),ROUND(H8,0))</f>
        <v>24</v>
      </c>
      <c r="I10" s="17" t="str">
        <f>IF(H9="Rule 2 applies", CEILING(H8,1), "")</f>
        <v/>
      </c>
    </row>
    <row r="11" spans="1:9" x14ac:dyDescent="0.2">
      <c r="A11" s="5">
        <v>41</v>
      </c>
      <c r="B11" s="6">
        <f>(COUNTIF($A$2:$A$32,$A11)-1)*0.025+1-(COUNTIF($A$2:$A10,$A11)*0.025)</f>
        <v>1</v>
      </c>
      <c r="C11" s="23" t="s">
        <v>54</v>
      </c>
      <c r="F11" s="11"/>
      <c r="G11" s="12" t="str">
        <f>IF(H9="Rule 2 applies", "average these values:", "value of rank:")</f>
        <v>value of rank:</v>
      </c>
      <c r="H11" s="18">
        <f>SMALL(A:A,H10)</f>
        <v>64</v>
      </c>
      <c r="I11" s="17" t="str">
        <f>IF(H9="Rule 2 applies",SMALL(A:A,I10),"")</f>
        <v/>
      </c>
    </row>
    <row r="12" spans="1:9" x14ac:dyDescent="0.2">
      <c r="A12" s="5">
        <v>44</v>
      </c>
      <c r="B12" s="6">
        <f>(COUNTIF($A$2:$A$32,$A12)-1)*0.025+1-(COUNTIF($A$2:$A11,$A12)*0.025)</f>
        <v>1</v>
      </c>
      <c r="C12" s="6">
        <f>H12</f>
        <v>64</v>
      </c>
      <c r="D12" s="6">
        <v>0.95</v>
      </c>
      <c r="F12" s="19"/>
      <c r="G12" s="20" t="s">
        <v>55</v>
      </c>
      <c r="H12" s="20">
        <f>IF(H9="Rule 2 applies",(H11+I11)/2,H11)</f>
        <v>64</v>
      </c>
      <c r="I12" s="24"/>
    </row>
    <row r="13" spans="1:9" x14ac:dyDescent="0.2">
      <c r="A13" s="5">
        <v>45</v>
      </c>
      <c r="B13" s="6">
        <f>(COUNTIF($A$2:$A$32,$A13)-1)*0.025+1-(COUNTIF($A$2:$A12,$A13)*0.025)</f>
        <v>1</v>
      </c>
      <c r="C13" s="6">
        <f>H12</f>
        <v>64</v>
      </c>
      <c r="D13" s="6">
        <v>0.7</v>
      </c>
    </row>
    <row r="14" spans="1:9" x14ac:dyDescent="0.2">
      <c r="A14" s="5">
        <v>46</v>
      </c>
      <c r="B14" s="6">
        <f>(COUNTIF($A$2:$A$32,$A14)-1)*0.025+1-(COUNTIF($A$2:$A13,$A14)*0.025)</f>
        <v>1.0249999999999999</v>
      </c>
      <c r="C14" s="6" t="s">
        <v>56</v>
      </c>
    </row>
    <row r="15" spans="1:9" x14ac:dyDescent="0.2">
      <c r="A15" s="5">
        <v>46</v>
      </c>
      <c r="B15" s="6">
        <f>(COUNTIF($A$2:$A$32,$A15)-1)*0.025+1-(COUNTIF($A$2:$A14,$A15)*0.025)</f>
        <v>0.99999999999999989</v>
      </c>
      <c r="C15" s="6">
        <f>STDEV(A:A)</f>
        <v>16.326704821322053</v>
      </c>
      <c r="D15" s="6">
        <f>C15*2</f>
        <v>32.653409642644107</v>
      </c>
      <c r="E15" s="6">
        <f>C15*3</f>
        <v>48.98011446396616</v>
      </c>
    </row>
    <row r="16" spans="1:9" x14ac:dyDescent="0.2">
      <c r="A16" s="5">
        <v>48</v>
      </c>
      <c r="B16" s="6">
        <f>(COUNTIF($A$2:$A$32,$A16)-1)*0.025+1-(COUNTIF($A$2:$A15,$A16)*0.025)</f>
        <v>1</v>
      </c>
      <c r="C16" s="22" t="s">
        <v>57</v>
      </c>
    </row>
    <row r="17" spans="1:6" x14ac:dyDescent="0.2">
      <c r="A17" s="5">
        <v>52</v>
      </c>
      <c r="B17" s="6">
        <f>(COUNTIF($A$2:$A$32,$A17)-1)*0.025+1-(COUNTIF($A$2:$A16,$A17)*0.025)</f>
        <v>1</v>
      </c>
      <c r="C17" s="6">
        <f>$C$3-$C$15</f>
        <v>34.866843565774722</v>
      </c>
      <c r="D17" s="6">
        <v>0.9</v>
      </c>
    </row>
    <row r="18" spans="1:6" x14ac:dyDescent="0.2">
      <c r="A18" s="5">
        <v>53</v>
      </c>
      <c r="B18" s="6">
        <f>(COUNTIF($A$2:$A$32,$A18)-1)*0.025+1-(COUNTIF($A$2:$A17,$A18)*0.025)</f>
        <v>1</v>
      </c>
      <c r="C18" s="6">
        <f>$C$3+$C$15</f>
        <v>67.520253208418836</v>
      </c>
      <c r="D18" s="6">
        <v>0.9</v>
      </c>
    </row>
    <row r="19" spans="1:6" x14ac:dyDescent="0.2">
      <c r="A19" s="5">
        <v>56</v>
      </c>
      <c r="B19" s="6">
        <f>(COUNTIF($A$2:$A$32,$A19)-1)*0.025+1-(COUNTIF($A$2:$A18,$A19)*0.025)</f>
        <v>1</v>
      </c>
      <c r="C19" s="22" t="s">
        <v>58</v>
      </c>
    </row>
    <row r="20" spans="1:6" x14ac:dyDescent="0.2">
      <c r="A20" s="5">
        <v>57</v>
      </c>
      <c r="B20" s="6">
        <f>(COUNTIF($A$2:$A$32,$A20)-1)*0.025+1-(COUNTIF($A$2:$A19,$A20)*0.025)</f>
        <v>1.0249999999999999</v>
      </c>
      <c r="C20" s="6">
        <f>$C$3-$D$15</f>
        <v>18.540138744452669</v>
      </c>
      <c r="D20" s="6">
        <v>0.8</v>
      </c>
    </row>
    <row r="21" spans="1:6" x14ac:dyDescent="0.2">
      <c r="A21" s="5">
        <v>57</v>
      </c>
      <c r="B21" s="6">
        <f>(COUNTIF($A$2:$A$32,$A21)-1)*0.025+1-(COUNTIF($A$2:$A20,$A21)*0.025)</f>
        <v>0.99999999999999989</v>
      </c>
      <c r="C21" s="6">
        <f>$C$3+$D$15</f>
        <v>83.846958029740875</v>
      </c>
      <c r="D21" s="6">
        <v>0.8</v>
      </c>
    </row>
    <row r="22" spans="1:6" x14ac:dyDescent="0.2">
      <c r="A22" s="5">
        <v>58</v>
      </c>
      <c r="B22" s="6">
        <f>(COUNTIF($A$2:$A$32,$A22)-1)*0.025+1-(COUNTIF($A$2:$A21,$A22)*0.025)</f>
        <v>1</v>
      </c>
      <c r="C22" s="6" t="s">
        <v>59</v>
      </c>
    </row>
    <row r="23" spans="1:6" x14ac:dyDescent="0.2">
      <c r="A23" s="5">
        <v>61</v>
      </c>
      <c r="B23" s="6">
        <f>(COUNTIF($A$2:$A$32,$A23)-1)*0.025+1-(COUNTIF($A$2:$A22,$A23)*0.025)</f>
        <v>1</v>
      </c>
      <c r="C23" s="6">
        <f>$C$3-$E$15</f>
        <v>2.2134339231306157</v>
      </c>
      <c r="D23" s="6">
        <v>0.7</v>
      </c>
    </row>
    <row r="24" spans="1:6" x14ac:dyDescent="0.2">
      <c r="A24" s="5">
        <v>64</v>
      </c>
      <c r="B24" s="6">
        <f>(COUNTIF($A$2:$A$32,$A24)-1)*0.025+1-(COUNTIF($A$2:$A23,$A24)*0.025)</f>
        <v>1.0249999999999999</v>
      </c>
      <c r="C24" s="6">
        <f>$C$3+$E$15</f>
        <v>100.17366285106294</v>
      </c>
      <c r="D24" s="6">
        <v>0.7</v>
      </c>
    </row>
    <row r="25" spans="1:6" x14ac:dyDescent="0.2">
      <c r="A25" s="5">
        <v>64</v>
      </c>
      <c r="B25" s="6">
        <f>(COUNTIF($A$2:$A$32,$A25)-1)*0.025+1-(COUNTIF($A$2:$A24,$A25)*0.025)</f>
        <v>0.99999999999999989</v>
      </c>
    </row>
    <row r="26" spans="1:6" x14ac:dyDescent="0.2">
      <c r="A26" s="5">
        <v>67</v>
      </c>
      <c r="B26" s="6">
        <f>(COUNTIF($A$2:$A$32,$A26)-1)*0.025+1-(COUNTIF($A$2:$A25,$A26)*0.025)</f>
        <v>1</v>
      </c>
      <c r="E26" s="26" t="s">
        <v>60</v>
      </c>
      <c r="F26" s="27"/>
    </row>
    <row r="27" spans="1:6" x14ac:dyDescent="0.2">
      <c r="A27" s="5">
        <v>68</v>
      </c>
      <c r="B27" s="6">
        <f>(COUNTIF($A$2:$A$32,$A27)-1)*0.025+1-(COUNTIF($A$2:$A26,$A27)*0.025)</f>
        <v>1.0249999999999999</v>
      </c>
      <c r="E27" s="28" t="s">
        <v>48</v>
      </c>
      <c r="F27" s="29">
        <f>C3</f>
        <v>51.193548387096776</v>
      </c>
    </row>
    <row r="28" spans="1:6" x14ac:dyDescent="0.2">
      <c r="A28" s="5">
        <v>68</v>
      </c>
      <c r="B28" s="6">
        <f>(COUNTIF($A$2:$A$32,$A28)-1)*0.025+1-(COUNTIF($A$2:$A27,$A28)*0.025)</f>
        <v>0.99999999999999989</v>
      </c>
      <c r="E28" s="28" t="s">
        <v>44</v>
      </c>
      <c r="F28" s="29">
        <f>C6</f>
        <v>52</v>
      </c>
    </row>
    <row r="29" spans="1:6" x14ac:dyDescent="0.2">
      <c r="A29" s="5">
        <v>69</v>
      </c>
      <c r="B29" s="6">
        <f>(COUNTIF($A$2:$A$32,$A29)-1)*0.025+1-(COUNTIF($A$2:$A28,$A29)*0.025)</f>
        <v>1</v>
      </c>
      <c r="E29" s="30" t="s">
        <v>52</v>
      </c>
      <c r="F29" s="29">
        <f>C9</f>
        <v>40</v>
      </c>
    </row>
    <row r="30" spans="1:6" x14ac:dyDescent="0.2">
      <c r="A30" s="5">
        <v>72</v>
      </c>
      <c r="B30" s="6">
        <f>(COUNTIF($A$2:$A$32,$A30)-1)*0.025+1-(COUNTIF($A$2:$A29,$A30)*0.025)</f>
        <v>1</v>
      </c>
      <c r="E30" s="30" t="s">
        <v>54</v>
      </c>
      <c r="F30" s="29">
        <f>C12</f>
        <v>64</v>
      </c>
    </row>
    <row r="31" spans="1:6" x14ac:dyDescent="0.2">
      <c r="A31" s="5">
        <v>81</v>
      </c>
      <c r="B31" s="6">
        <f>(COUNTIF($A$2:$A$32,$A31)-1)*0.025+1-(COUNTIF($A$2:$A30,$A31)*0.025)</f>
        <v>1</v>
      </c>
      <c r="E31" s="31" t="s">
        <v>56</v>
      </c>
      <c r="F31" s="32">
        <f>C15</f>
        <v>16.326704821322053</v>
      </c>
    </row>
    <row r="32" spans="1:6" x14ac:dyDescent="0.2">
      <c r="A32" s="5">
        <v>83</v>
      </c>
      <c r="B32" s="6">
        <f>(COUNTIF($A$2:$A$32,$A32)-1)*0.025+1-(COUNTIF($A$2:$A31,$A32)*0.025)</f>
        <v>1</v>
      </c>
    </row>
  </sheetData>
  <sheetProtection sheet="1" objects="1" scenarios="1"/>
  <sortState ref="A2:A32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I32"/>
  <sheetViews>
    <sheetView tabSelected="1" workbookViewId="0">
      <selection activeCell="H34" sqref="H34"/>
    </sheetView>
  </sheetViews>
  <sheetFormatPr defaultRowHeight="12.75" x14ac:dyDescent="0.2"/>
  <cols>
    <col min="1" max="1" width="8.28515625" style="25" bestFit="1" customWidth="1"/>
    <col min="2" max="4" width="9.140625" style="6"/>
    <col min="5" max="5" width="14.140625" style="6" customWidth="1"/>
    <col min="6" max="6" width="11.140625" style="6" customWidth="1"/>
    <col min="7" max="260" width="9.140625" style="6"/>
    <col min="261" max="261" width="14.140625" style="6" customWidth="1"/>
    <col min="262" max="262" width="11.140625" style="6" customWidth="1"/>
    <col min="263" max="516" width="9.140625" style="6"/>
    <col min="517" max="517" width="14.140625" style="6" customWidth="1"/>
    <col min="518" max="518" width="11.140625" style="6" customWidth="1"/>
    <col min="519" max="772" width="9.140625" style="6"/>
    <col min="773" max="773" width="14.140625" style="6" customWidth="1"/>
    <col min="774" max="774" width="11.140625" style="6" customWidth="1"/>
    <col min="775" max="1028" width="9.140625" style="6"/>
    <col min="1029" max="1029" width="14.140625" style="6" customWidth="1"/>
    <col min="1030" max="1030" width="11.140625" style="6" customWidth="1"/>
    <col min="1031" max="1284" width="9.140625" style="6"/>
    <col min="1285" max="1285" width="14.140625" style="6" customWidth="1"/>
    <col min="1286" max="1286" width="11.140625" style="6" customWidth="1"/>
    <col min="1287" max="1540" width="9.140625" style="6"/>
    <col min="1541" max="1541" width="14.140625" style="6" customWidth="1"/>
    <col min="1542" max="1542" width="11.140625" style="6" customWidth="1"/>
    <col min="1543" max="1796" width="9.140625" style="6"/>
    <col min="1797" max="1797" width="14.140625" style="6" customWidth="1"/>
    <col min="1798" max="1798" width="11.140625" style="6" customWidth="1"/>
    <col min="1799" max="2052" width="9.140625" style="6"/>
    <col min="2053" max="2053" width="14.140625" style="6" customWidth="1"/>
    <col min="2054" max="2054" width="11.140625" style="6" customWidth="1"/>
    <col min="2055" max="2308" width="9.140625" style="6"/>
    <col min="2309" max="2309" width="14.140625" style="6" customWidth="1"/>
    <col min="2310" max="2310" width="11.140625" style="6" customWidth="1"/>
    <col min="2311" max="2564" width="9.140625" style="6"/>
    <col min="2565" max="2565" width="14.140625" style="6" customWidth="1"/>
    <col min="2566" max="2566" width="11.140625" style="6" customWidth="1"/>
    <col min="2567" max="2820" width="9.140625" style="6"/>
    <col min="2821" max="2821" width="14.140625" style="6" customWidth="1"/>
    <col min="2822" max="2822" width="11.140625" style="6" customWidth="1"/>
    <col min="2823" max="3076" width="9.140625" style="6"/>
    <col min="3077" max="3077" width="14.140625" style="6" customWidth="1"/>
    <col min="3078" max="3078" width="11.140625" style="6" customWidth="1"/>
    <col min="3079" max="3332" width="9.140625" style="6"/>
    <col min="3333" max="3333" width="14.140625" style="6" customWidth="1"/>
    <col min="3334" max="3334" width="11.140625" style="6" customWidth="1"/>
    <col min="3335" max="3588" width="9.140625" style="6"/>
    <col min="3589" max="3589" width="14.140625" style="6" customWidth="1"/>
    <col min="3590" max="3590" width="11.140625" style="6" customWidth="1"/>
    <col min="3591" max="3844" width="9.140625" style="6"/>
    <col min="3845" max="3845" width="14.140625" style="6" customWidth="1"/>
    <col min="3846" max="3846" width="11.140625" style="6" customWidth="1"/>
    <col min="3847" max="4100" width="9.140625" style="6"/>
    <col min="4101" max="4101" width="14.140625" style="6" customWidth="1"/>
    <col min="4102" max="4102" width="11.140625" style="6" customWidth="1"/>
    <col min="4103" max="4356" width="9.140625" style="6"/>
    <col min="4357" max="4357" width="14.140625" style="6" customWidth="1"/>
    <col min="4358" max="4358" width="11.140625" style="6" customWidth="1"/>
    <col min="4359" max="4612" width="9.140625" style="6"/>
    <col min="4613" max="4613" width="14.140625" style="6" customWidth="1"/>
    <col min="4614" max="4614" width="11.140625" style="6" customWidth="1"/>
    <col min="4615" max="4868" width="9.140625" style="6"/>
    <col min="4869" max="4869" width="14.140625" style="6" customWidth="1"/>
    <col min="4870" max="4870" width="11.140625" style="6" customWidth="1"/>
    <col min="4871" max="5124" width="9.140625" style="6"/>
    <col min="5125" max="5125" width="14.140625" style="6" customWidth="1"/>
    <col min="5126" max="5126" width="11.140625" style="6" customWidth="1"/>
    <col min="5127" max="5380" width="9.140625" style="6"/>
    <col min="5381" max="5381" width="14.140625" style="6" customWidth="1"/>
    <col min="5382" max="5382" width="11.140625" style="6" customWidth="1"/>
    <col min="5383" max="5636" width="9.140625" style="6"/>
    <col min="5637" max="5637" width="14.140625" style="6" customWidth="1"/>
    <col min="5638" max="5638" width="11.140625" style="6" customWidth="1"/>
    <col min="5639" max="5892" width="9.140625" style="6"/>
    <col min="5893" max="5893" width="14.140625" style="6" customWidth="1"/>
    <col min="5894" max="5894" width="11.140625" style="6" customWidth="1"/>
    <col min="5895" max="6148" width="9.140625" style="6"/>
    <col min="6149" max="6149" width="14.140625" style="6" customWidth="1"/>
    <col min="6150" max="6150" width="11.140625" style="6" customWidth="1"/>
    <col min="6151" max="6404" width="9.140625" style="6"/>
    <col min="6405" max="6405" width="14.140625" style="6" customWidth="1"/>
    <col min="6406" max="6406" width="11.140625" style="6" customWidth="1"/>
    <col min="6407" max="6660" width="9.140625" style="6"/>
    <col min="6661" max="6661" width="14.140625" style="6" customWidth="1"/>
    <col min="6662" max="6662" width="11.140625" style="6" customWidth="1"/>
    <col min="6663" max="6916" width="9.140625" style="6"/>
    <col min="6917" max="6917" width="14.140625" style="6" customWidth="1"/>
    <col min="6918" max="6918" width="11.140625" style="6" customWidth="1"/>
    <col min="6919" max="7172" width="9.140625" style="6"/>
    <col min="7173" max="7173" width="14.140625" style="6" customWidth="1"/>
    <col min="7174" max="7174" width="11.140625" style="6" customWidth="1"/>
    <col min="7175" max="7428" width="9.140625" style="6"/>
    <col min="7429" max="7429" width="14.140625" style="6" customWidth="1"/>
    <col min="7430" max="7430" width="11.140625" style="6" customWidth="1"/>
    <col min="7431" max="7684" width="9.140625" style="6"/>
    <col min="7685" max="7685" width="14.140625" style="6" customWidth="1"/>
    <col min="7686" max="7686" width="11.140625" style="6" customWidth="1"/>
    <col min="7687" max="7940" width="9.140625" style="6"/>
    <col min="7941" max="7941" width="14.140625" style="6" customWidth="1"/>
    <col min="7942" max="7942" width="11.140625" style="6" customWidth="1"/>
    <col min="7943" max="8196" width="9.140625" style="6"/>
    <col min="8197" max="8197" width="14.140625" style="6" customWidth="1"/>
    <col min="8198" max="8198" width="11.140625" style="6" customWidth="1"/>
    <col min="8199" max="8452" width="9.140625" style="6"/>
    <col min="8453" max="8453" width="14.140625" style="6" customWidth="1"/>
    <col min="8454" max="8454" width="11.140625" style="6" customWidth="1"/>
    <col min="8455" max="8708" width="9.140625" style="6"/>
    <col min="8709" max="8709" width="14.140625" style="6" customWidth="1"/>
    <col min="8710" max="8710" width="11.140625" style="6" customWidth="1"/>
    <col min="8711" max="8964" width="9.140625" style="6"/>
    <col min="8965" max="8965" width="14.140625" style="6" customWidth="1"/>
    <col min="8966" max="8966" width="11.140625" style="6" customWidth="1"/>
    <col min="8967" max="9220" width="9.140625" style="6"/>
    <col min="9221" max="9221" width="14.140625" style="6" customWidth="1"/>
    <col min="9222" max="9222" width="11.140625" style="6" customWidth="1"/>
    <col min="9223" max="9476" width="9.140625" style="6"/>
    <col min="9477" max="9477" width="14.140625" style="6" customWidth="1"/>
    <col min="9478" max="9478" width="11.140625" style="6" customWidth="1"/>
    <col min="9479" max="9732" width="9.140625" style="6"/>
    <col min="9733" max="9733" width="14.140625" style="6" customWidth="1"/>
    <col min="9734" max="9734" width="11.140625" style="6" customWidth="1"/>
    <col min="9735" max="9988" width="9.140625" style="6"/>
    <col min="9989" max="9989" width="14.140625" style="6" customWidth="1"/>
    <col min="9990" max="9990" width="11.140625" style="6" customWidth="1"/>
    <col min="9991" max="10244" width="9.140625" style="6"/>
    <col min="10245" max="10245" width="14.140625" style="6" customWidth="1"/>
    <col min="10246" max="10246" width="11.140625" style="6" customWidth="1"/>
    <col min="10247" max="10500" width="9.140625" style="6"/>
    <col min="10501" max="10501" width="14.140625" style="6" customWidth="1"/>
    <col min="10502" max="10502" width="11.140625" style="6" customWidth="1"/>
    <col min="10503" max="10756" width="9.140625" style="6"/>
    <col min="10757" max="10757" width="14.140625" style="6" customWidth="1"/>
    <col min="10758" max="10758" width="11.140625" style="6" customWidth="1"/>
    <col min="10759" max="11012" width="9.140625" style="6"/>
    <col min="11013" max="11013" width="14.140625" style="6" customWidth="1"/>
    <col min="11014" max="11014" width="11.140625" style="6" customWidth="1"/>
    <col min="11015" max="11268" width="9.140625" style="6"/>
    <col min="11269" max="11269" width="14.140625" style="6" customWidth="1"/>
    <col min="11270" max="11270" width="11.140625" style="6" customWidth="1"/>
    <col min="11271" max="11524" width="9.140625" style="6"/>
    <col min="11525" max="11525" width="14.140625" style="6" customWidth="1"/>
    <col min="11526" max="11526" width="11.140625" style="6" customWidth="1"/>
    <col min="11527" max="11780" width="9.140625" style="6"/>
    <col min="11781" max="11781" width="14.140625" style="6" customWidth="1"/>
    <col min="11782" max="11782" width="11.140625" style="6" customWidth="1"/>
    <col min="11783" max="12036" width="9.140625" style="6"/>
    <col min="12037" max="12037" width="14.140625" style="6" customWidth="1"/>
    <col min="12038" max="12038" width="11.140625" style="6" customWidth="1"/>
    <col min="12039" max="12292" width="9.140625" style="6"/>
    <col min="12293" max="12293" width="14.140625" style="6" customWidth="1"/>
    <col min="12294" max="12294" width="11.140625" style="6" customWidth="1"/>
    <col min="12295" max="12548" width="9.140625" style="6"/>
    <col min="12549" max="12549" width="14.140625" style="6" customWidth="1"/>
    <col min="12550" max="12550" width="11.140625" style="6" customWidth="1"/>
    <col min="12551" max="12804" width="9.140625" style="6"/>
    <col min="12805" max="12805" width="14.140625" style="6" customWidth="1"/>
    <col min="12806" max="12806" width="11.140625" style="6" customWidth="1"/>
    <col min="12807" max="13060" width="9.140625" style="6"/>
    <col min="13061" max="13061" width="14.140625" style="6" customWidth="1"/>
    <col min="13062" max="13062" width="11.140625" style="6" customWidth="1"/>
    <col min="13063" max="13316" width="9.140625" style="6"/>
    <col min="13317" max="13317" width="14.140625" style="6" customWidth="1"/>
    <col min="13318" max="13318" width="11.140625" style="6" customWidth="1"/>
    <col min="13319" max="13572" width="9.140625" style="6"/>
    <col min="13573" max="13573" width="14.140625" style="6" customWidth="1"/>
    <col min="13574" max="13574" width="11.140625" style="6" customWidth="1"/>
    <col min="13575" max="13828" width="9.140625" style="6"/>
    <col min="13829" max="13829" width="14.140625" style="6" customWidth="1"/>
    <col min="13830" max="13830" width="11.140625" style="6" customWidth="1"/>
    <col min="13831" max="14084" width="9.140625" style="6"/>
    <col min="14085" max="14085" width="14.140625" style="6" customWidth="1"/>
    <col min="14086" max="14086" width="11.140625" style="6" customWidth="1"/>
    <col min="14087" max="14340" width="9.140625" style="6"/>
    <col min="14341" max="14341" width="14.140625" style="6" customWidth="1"/>
    <col min="14342" max="14342" width="11.140625" style="6" customWidth="1"/>
    <col min="14343" max="14596" width="9.140625" style="6"/>
    <col min="14597" max="14597" width="14.140625" style="6" customWidth="1"/>
    <col min="14598" max="14598" width="11.140625" style="6" customWidth="1"/>
    <col min="14599" max="14852" width="9.140625" style="6"/>
    <col min="14853" max="14853" width="14.140625" style="6" customWidth="1"/>
    <col min="14854" max="14854" width="11.140625" style="6" customWidth="1"/>
    <col min="14855" max="15108" width="9.140625" style="6"/>
    <col min="15109" max="15109" width="14.140625" style="6" customWidth="1"/>
    <col min="15110" max="15110" width="11.140625" style="6" customWidth="1"/>
    <col min="15111" max="15364" width="9.140625" style="6"/>
    <col min="15365" max="15365" width="14.140625" style="6" customWidth="1"/>
    <col min="15366" max="15366" width="11.140625" style="6" customWidth="1"/>
    <col min="15367" max="15620" width="9.140625" style="6"/>
    <col min="15621" max="15621" width="14.140625" style="6" customWidth="1"/>
    <col min="15622" max="15622" width="11.140625" style="6" customWidth="1"/>
    <col min="15623" max="15876" width="9.140625" style="6"/>
    <col min="15877" max="15877" width="14.140625" style="6" customWidth="1"/>
    <col min="15878" max="15878" width="11.140625" style="6" customWidth="1"/>
    <col min="15879" max="16132" width="9.140625" style="6"/>
    <col min="16133" max="16133" width="14.140625" style="6" customWidth="1"/>
    <col min="16134" max="16134" width="11.140625" style="6" customWidth="1"/>
    <col min="16135" max="16384" width="9.140625" style="6"/>
  </cols>
  <sheetData>
    <row r="1" spans="1:9" x14ac:dyDescent="0.2">
      <c r="A1" s="3" t="s">
        <v>4</v>
      </c>
    </row>
    <row r="2" spans="1:9" x14ac:dyDescent="0.2">
      <c r="A2" s="5">
        <v>44</v>
      </c>
      <c r="B2" s="6">
        <f>(COUNTIF($A$2:$A$32,$A2)-1)*0.025+1</f>
        <v>1</v>
      </c>
      <c r="C2" s="6" t="s">
        <v>48</v>
      </c>
      <c r="F2" s="7"/>
      <c r="G2" s="8" t="s">
        <v>49</v>
      </c>
      <c r="H2" s="9"/>
      <c r="I2" s="10"/>
    </row>
    <row r="3" spans="1:9" x14ac:dyDescent="0.2">
      <c r="A3" s="5">
        <v>48</v>
      </c>
      <c r="B3" s="6">
        <f>(COUNTIF($A$2:$A$32,$A3)-1)*0.025+1-(COUNTIF($A$2:$A2,$A3)*0.025)</f>
        <v>1</v>
      </c>
      <c r="C3" s="6">
        <f>AVERAGE(A:A)</f>
        <v>71.709677419354833</v>
      </c>
      <c r="D3" s="6">
        <v>0.95</v>
      </c>
      <c r="F3" s="11"/>
      <c r="G3" s="12" t="s">
        <v>50</v>
      </c>
      <c r="H3" s="13">
        <f>(COUNT(A:A)+1)/4</f>
        <v>8</v>
      </c>
      <c r="I3" s="14"/>
    </row>
    <row r="4" spans="1:9" x14ac:dyDescent="0.2">
      <c r="A4" s="5">
        <v>52</v>
      </c>
      <c r="B4" s="6">
        <f>(COUNTIF($A$2:$A$32,$A4)-1)*0.025+1-(COUNTIF($A$2:$A3,$A4)*0.025)</f>
        <v>1</v>
      </c>
      <c r="C4" s="6">
        <f>AVERAGE(A:A)</f>
        <v>71.709677419354833</v>
      </c>
      <c r="D4" s="6">
        <v>0.7</v>
      </c>
      <c r="F4" s="11"/>
      <c r="G4" s="12"/>
      <c r="H4" s="15" t="str">
        <f>IF(H3=INT(H3),"Rule 1 applies", IF(H3=CEILING(H3,0.5),"Rule 2 applies", "Rule 3 applies"))</f>
        <v>Rule 1 applies</v>
      </c>
      <c r="I4" s="16"/>
    </row>
    <row r="5" spans="1:9" x14ac:dyDescent="0.2">
      <c r="A5" s="5">
        <v>53</v>
      </c>
      <c r="B5" s="6">
        <f>(COUNTIF($A$2:$A$32,$A5)-1)*0.025+1-(COUNTIF($A$2:$A4,$A5)*0.025)</f>
        <v>1</v>
      </c>
      <c r="C5" s="6" t="s">
        <v>44</v>
      </c>
      <c r="F5" s="11"/>
      <c r="G5" s="12" t="str">
        <f>IF(H4="Rule 2 applies", "average these ranks:", "use rank:")</f>
        <v>use rank:</v>
      </c>
      <c r="H5" s="13">
        <f>IF(H4="Rule 2 applies", FLOOR(H3,1), ROUND(H3,0))</f>
        <v>8</v>
      </c>
      <c r="I5" s="17" t="str">
        <f>IF(H4="Rule 2 applies", CEILING(H3,1), "")</f>
        <v/>
      </c>
    </row>
    <row r="6" spans="1:9" x14ac:dyDescent="0.2">
      <c r="A6" s="5">
        <v>57</v>
      </c>
      <c r="B6" s="6">
        <f>(COUNTIF($A$2:$A$32,$A6)-1)*0.025+1-(COUNTIF($A$2:$A5,$A6)*0.025)</f>
        <v>1</v>
      </c>
      <c r="C6" s="6">
        <f>MEDIAN(A:A)</f>
        <v>75</v>
      </c>
      <c r="D6" s="6">
        <v>0.95</v>
      </c>
      <c r="F6" s="11"/>
      <c r="G6" s="12" t="str">
        <f>IF(H4="Rule 2 applies", "average these values:", "value of rank:")</f>
        <v>value of rank:</v>
      </c>
      <c r="H6" s="18">
        <f>SMALL(A:A,H5)</f>
        <v>62</v>
      </c>
      <c r="I6" s="17" t="str">
        <f>IF(H4="Rule 2 applies", SMALL(A:A,I5), "")</f>
        <v/>
      </c>
    </row>
    <row r="7" spans="1:9" x14ac:dyDescent="0.2">
      <c r="A7" s="5">
        <v>59</v>
      </c>
      <c r="B7" s="6">
        <f>(COUNTIF($A$2:$A$32,$A7)-1)*0.025+1-(COUNTIF($A$2:$A6,$A7)*0.025)</f>
        <v>1</v>
      </c>
      <c r="C7" s="6">
        <f>MEDIAN(A:A)</f>
        <v>75</v>
      </c>
      <c r="D7" s="6">
        <v>0.7</v>
      </c>
      <c r="F7" s="19"/>
      <c r="G7" s="20" t="s">
        <v>51</v>
      </c>
      <c r="H7" s="20">
        <f>IF(H4="Rule 2 applies",(H6+I6)/2,H6)</f>
        <v>62</v>
      </c>
      <c r="I7" s="21"/>
    </row>
    <row r="8" spans="1:9" x14ac:dyDescent="0.2">
      <c r="A8" s="5">
        <v>61</v>
      </c>
      <c r="B8" s="6">
        <f>(COUNTIF($A$2:$A$32,$A8)-1)*0.025+1-(COUNTIF($A$2:$A7,$A8)*0.025)</f>
        <v>1</v>
      </c>
      <c r="C8" s="22" t="s">
        <v>52</v>
      </c>
      <c r="F8" s="11"/>
      <c r="G8" s="12" t="s">
        <v>53</v>
      </c>
      <c r="H8" s="13">
        <f>(3*(COUNT(A:A)+1))/4</f>
        <v>24</v>
      </c>
      <c r="I8" s="14"/>
    </row>
    <row r="9" spans="1:9" x14ac:dyDescent="0.2">
      <c r="A9" s="5">
        <v>62</v>
      </c>
      <c r="B9" s="6">
        <f>(COUNTIF($A$2:$A$32,$A9)-1)*0.025+1-(COUNTIF($A$2:$A8,$A9)*0.025)</f>
        <v>1</v>
      </c>
      <c r="C9" s="6">
        <f>H7</f>
        <v>62</v>
      </c>
      <c r="D9" s="6">
        <v>0.95</v>
      </c>
      <c r="F9" s="11"/>
      <c r="G9" s="12"/>
      <c r="H9" s="15" t="str">
        <f>IF(H8=INT(H8),"Rule 1 applies", IF(H8=CEILING(H8,0.5),"Rule 2 applies", "Rule 3 applies"))</f>
        <v>Rule 1 applies</v>
      </c>
      <c r="I9" s="16"/>
    </row>
    <row r="10" spans="1:9" x14ac:dyDescent="0.2">
      <c r="A10" s="5">
        <v>63</v>
      </c>
      <c r="B10" s="6">
        <f>(COUNTIF($A$2:$A$32,$A10)-1)*0.025+1-(COUNTIF($A$2:$A9,$A10)*0.025)</f>
        <v>1</v>
      </c>
      <c r="C10" s="13">
        <f>H7</f>
        <v>62</v>
      </c>
      <c r="D10" s="6">
        <v>0.7</v>
      </c>
      <c r="F10" s="11"/>
      <c r="G10" s="12" t="str">
        <f>IF(H9="Rule 2 applies", "average these ranks:", "use rank:")</f>
        <v>use rank:</v>
      </c>
      <c r="H10" s="13">
        <f>IF(H9="Rule 2 applies",FLOOR(H8,1),ROUND(H8,0))</f>
        <v>24</v>
      </c>
      <c r="I10" s="17" t="str">
        <f>IF(H9="Rule 2 applies", CEILING(H8,1), "")</f>
        <v/>
      </c>
    </row>
    <row r="11" spans="1:9" x14ac:dyDescent="0.2">
      <c r="A11" s="5">
        <v>64</v>
      </c>
      <c r="B11" s="6">
        <f>(COUNTIF($A$2:$A$32,$A11)-1)*0.025+1-(COUNTIF($A$2:$A10,$A11)*0.025)</f>
        <v>1.0249999999999999</v>
      </c>
      <c r="C11" s="23" t="s">
        <v>54</v>
      </c>
      <c r="F11" s="11"/>
      <c r="G11" s="12" t="str">
        <f>IF(H9="Rule 2 applies", "average these values:", "value of rank:")</f>
        <v>value of rank:</v>
      </c>
      <c r="H11" s="18">
        <f>SMALL(A:A,H10)</f>
        <v>84</v>
      </c>
      <c r="I11" s="17" t="str">
        <f>IF(H9="Rule 2 applies",SMALL(A:A,I10),"")</f>
        <v/>
      </c>
    </row>
    <row r="12" spans="1:9" x14ac:dyDescent="0.2">
      <c r="A12" s="5">
        <v>64</v>
      </c>
      <c r="B12" s="6">
        <f>(COUNTIF($A$2:$A$32,$A12)-1)*0.025+1-(COUNTIF($A$2:$A11,$A12)*0.025)</f>
        <v>0.99999999999999989</v>
      </c>
      <c r="C12" s="6">
        <f>H12</f>
        <v>84</v>
      </c>
      <c r="D12" s="6">
        <v>0.95</v>
      </c>
      <c r="F12" s="19"/>
      <c r="G12" s="20" t="s">
        <v>55</v>
      </c>
      <c r="H12" s="20">
        <f>IF(H9="Rule 2 applies",(H11+I11)/2,H11)</f>
        <v>84</v>
      </c>
      <c r="I12" s="24"/>
    </row>
    <row r="13" spans="1:9" x14ac:dyDescent="0.2">
      <c r="A13" s="5">
        <v>67</v>
      </c>
      <c r="B13" s="6">
        <f>(COUNTIF($A$2:$A$32,$A13)-1)*0.025+1-(COUNTIF($A$2:$A12,$A13)*0.025)</f>
        <v>1.0249999999999999</v>
      </c>
      <c r="C13" s="6">
        <f>H12</f>
        <v>84</v>
      </c>
      <c r="D13" s="6">
        <v>0.7</v>
      </c>
    </row>
    <row r="14" spans="1:9" x14ac:dyDescent="0.2">
      <c r="A14" s="5">
        <v>67</v>
      </c>
      <c r="B14" s="6">
        <f>(COUNTIF($A$2:$A$32,$A14)-1)*0.025+1-(COUNTIF($A$2:$A13,$A14)*0.025)</f>
        <v>0.99999999999999989</v>
      </c>
      <c r="C14" s="6" t="s">
        <v>56</v>
      </c>
    </row>
    <row r="15" spans="1:9" x14ac:dyDescent="0.2">
      <c r="A15" s="5">
        <v>70</v>
      </c>
      <c r="B15" s="6">
        <f>(COUNTIF($A$2:$A$32,$A15)-1)*0.025+1-(COUNTIF($A$2:$A14,$A15)*0.025)</f>
        <v>1</v>
      </c>
      <c r="C15" s="6">
        <f>STDEV(A:A)</f>
        <v>13.120451080627502</v>
      </c>
      <c r="D15" s="6">
        <f>C15*2</f>
        <v>26.240902161255004</v>
      </c>
      <c r="E15" s="6">
        <f>C15*3</f>
        <v>39.361353241882505</v>
      </c>
    </row>
    <row r="16" spans="1:9" x14ac:dyDescent="0.2">
      <c r="A16" s="5">
        <v>73</v>
      </c>
      <c r="B16" s="6">
        <f>(COUNTIF($A$2:$A$32,$A16)-1)*0.025+1-(COUNTIF($A$2:$A15,$A16)*0.025)</f>
        <v>1</v>
      </c>
      <c r="C16" s="22" t="s">
        <v>57</v>
      </c>
    </row>
    <row r="17" spans="1:6" x14ac:dyDescent="0.2">
      <c r="A17" s="5">
        <v>75</v>
      </c>
      <c r="B17" s="6">
        <f>(COUNTIF($A$2:$A$32,$A17)-1)*0.025+1-(COUNTIF($A$2:$A16,$A17)*0.025)</f>
        <v>1</v>
      </c>
      <c r="C17" s="6">
        <f>$C$3-$C$15</f>
        <v>58.589226338727329</v>
      </c>
      <c r="D17" s="6">
        <v>0.9</v>
      </c>
    </row>
    <row r="18" spans="1:6" x14ac:dyDescent="0.2">
      <c r="A18" s="5">
        <v>76</v>
      </c>
      <c r="B18" s="6">
        <f>(COUNTIF($A$2:$A$32,$A18)-1)*0.025+1-(COUNTIF($A$2:$A17,$A18)*0.025)</f>
        <v>1</v>
      </c>
      <c r="C18" s="6">
        <f>$C$3+$C$15</f>
        <v>84.830128499982337</v>
      </c>
      <c r="D18" s="6">
        <v>0.9</v>
      </c>
    </row>
    <row r="19" spans="1:6" x14ac:dyDescent="0.2">
      <c r="A19" s="5">
        <v>77</v>
      </c>
      <c r="B19" s="6">
        <f>(COUNTIF($A$2:$A$32,$A19)-1)*0.025+1-(COUNTIF($A$2:$A18,$A19)*0.025)</f>
        <v>1.0249999999999999</v>
      </c>
      <c r="C19" s="22" t="s">
        <v>58</v>
      </c>
    </row>
    <row r="20" spans="1:6" x14ac:dyDescent="0.2">
      <c r="A20" s="5">
        <v>77</v>
      </c>
      <c r="B20" s="6">
        <f>(COUNTIF($A$2:$A$32,$A20)-1)*0.025+1-(COUNTIF($A$2:$A19,$A20)*0.025)</f>
        <v>0.99999999999999989</v>
      </c>
      <c r="C20" s="6">
        <f>$C$3-$D$15</f>
        <v>45.468775258099825</v>
      </c>
      <c r="D20" s="6">
        <v>0.8</v>
      </c>
    </row>
    <row r="21" spans="1:6" x14ac:dyDescent="0.2">
      <c r="A21" s="5">
        <v>78</v>
      </c>
      <c r="B21" s="6">
        <f>(COUNTIF($A$2:$A$32,$A21)-1)*0.025+1-(COUNTIF($A$2:$A20,$A21)*0.025)</f>
        <v>1.0249999999999999</v>
      </c>
      <c r="C21" s="6">
        <f>$C$3+$D$15</f>
        <v>97.95057958060984</v>
      </c>
      <c r="D21" s="6">
        <v>0.8</v>
      </c>
    </row>
    <row r="22" spans="1:6" x14ac:dyDescent="0.2">
      <c r="A22" s="5">
        <v>78</v>
      </c>
      <c r="B22" s="6">
        <f>(COUNTIF($A$2:$A$32,$A22)-1)*0.025+1-(COUNTIF($A$2:$A21,$A22)*0.025)</f>
        <v>0.99999999999999989</v>
      </c>
      <c r="C22" s="6" t="s">
        <v>59</v>
      </c>
    </row>
    <row r="23" spans="1:6" x14ac:dyDescent="0.2">
      <c r="A23" s="5">
        <v>79</v>
      </c>
      <c r="B23" s="6">
        <f>(COUNTIF($A$2:$A$32,$A23)-1)*0.025+1-(COUNTIF($A$2:$A22,$A23)*0.025)</f>
        <v>1</v>
      </c>
      <c r="C23" s="6">
        <f>$C$3-$E$15</f>
        <v>32.348324177472328</v>
      </c>
      <c r="D23" s="6">
        <v>0.7</v>
      </c>
    </row>
    <row r="24" spans="1:6" x14ac:dyDescent="0.2">
      <c r="A24" s="5">
        <v>81</v>
      </c>
      <c r="B24" s="6">
        <f>(COUNTIF($A$2:$A$32,$A24)-1)*0.025+1-(COUNTIF($A$2:$A23,$A24)*0.025)</f>
        <v>1</v>
      </c>
      <c r="C24" s="6">
        <f>$C$3+$E$15</f>
        <v>111.07103066123733</v>
      </c>
      <c r="D24" s="6">
        <v>0.7</v>
      </c>
    </row>
    <row r="25" spans="1:6" x14ac:dyDescent="0.2">
      <c r="A25" s="5">
        <v>84</v>
      </c>
      <c r="B25" s="6">
        <f>(COUNTIF($A$2:$A$32,$A25)-1)*0.025+1-(COUNTIF($A$2:$A24,$A25)*0.025)</f>
        <v>1</v>
      </c>
    </row>
    <row r="26" spans="1:6" x14ac:dyDescent="0.2">
      <c r="A26" s="5">
        <v>86</v>
      </c>
      <c r="B26" s="6">
        <f>(COUNTIF($A$2:$A$32,$A26)-1)*0.025+1-(COUNTIF($A$2:$A25,$A26)*0.025)</f>
        <v>1.0249999999999999</v>
      </c>
      <c r="E26" s="26" t="s">
        <v>60</v>
      </c>
      <c r="F26" s="27"/>
    </row>
    <row r="27" spans="1:6" x14ac:dyDescent="0.2">
      <c r="A27" s="5">
        <v>86</v>
      </c>
      <c r="B27" s="6">
        <f>(COUNTIF($A$2:$A$32,$A27)-1)*0.025+1-(COUNTIF($A$2:$A26,$A27)*0.025)</f>
        <v>0.99999999999999989</v>
      </c>
      <c r="E27" s="28" t="s">
        <v>48</v>
      </c>
      <c r="F27" s="29">
        <f>C3</f>
        <v>71.709677419354833</v>
      </c>
    </row>
    <row r="28" spans="1:6" x14ac:dyDescent="0.2">
      <c r="A28" s="5">
        <v>87</v>
      </c>
      <c r="B28" s="6">
        <f>(COUNTIF($A$2:$A$32,$A28)-1)*0.025+1-(COUNTIF($A$2:$A27,$A28)*0.025)</f>
        <v>1</v>
      </c>
      <c r="E28" s="28" t="s">
        <v>44</v>
      </c>
      <c r="F28" s="29">
        <f>C6</f>
        <v>75</v>
      </c>
    </row>
    <row r="29" spans="1:6" x14ac:dyDescent="0.2">
      <c r="A29" s="5">
        <v>88</v>
      </c>
      <c r="B29" s="6">
        <f>(COUNTIF($A$2:$A$32,$A29)-1)*0.025+1-(COUNTIF($A$2:$A28,$A29)*0.025)</f>
        <v>1.05</v>
      </c>
      <c r="E29" s="30" t="s">
        <v>52</v>
      </c>
      <c r="F29" s="29">
        <f>C9</f>
        <v>62</v>
      </c>
    </row>
    <row r="30" spans="1:6" x14ac:dyDescent="0.2">
      <c r="A30" s="5">
        <v>88</v>
      </c>
      <c r="B30" s="6">
        <f>(COUNTIF($A$2:$A$32,$A30)-1)*0.025+1-(COUNTIF($A$2:$A29,$A30)*0.025)</f>
        <v>1.0250000000000001</v>
      </c>
      <c r="E30" s="30" t="s">
        <v>54</v>
      </c>
      <c r="F30" s="29">
        <f>C12</f>
        <v>84</v>
      </c>
    </row>
    <row r="31" spans="1:6" x14ac:dyDescent="0.2">
      <c r="A31" s="5">
        <v>88</v>
      </c>
      <c r="B31" s="6">
        <f>(COUNTIF($A$2:$A$32,$A31)-1)*0.025+1-(COUNTIF($A$2:$A30,$A31)*0.025)</f>
        <v>1</v>
      </c>
      <c r="E31" s="31" t="s">
        <v>56</v>
      </c>
      <c r="F31" s="32">
        <f>C15</f>
        <v>13.120451080627502</v>
      </c>
    </row>
    <row r="32" spans="1:6" x14ac:dyDescent="0.2">
      <c r="A32" s="5">
        <v>91</v>
      </c>
      <c r="B32" s="6">
        <f>(COUNTIF($A$2:$A$32,$A32)-1)*0.025+1-(COUNTIF($A$2:$A31,$A32)*0.025)</f>
        <v>1</v>
      </c>
    </row>
  </sheetData>
  <sheetProtection sheet="1" objects="1" scenarios="1"/>
  <sortState ref="A2:A32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I32"/>
  <sheetViews>
    <sheetView workbookViewId="0">
      <selection activeCell="D37" sqref="D37"/>
    </sheetView>
  </sheetViews>
  <sheetFormatPr defaultRowHeight="12.75" x14ac:dyDescent="0.2"/>
  <cols>
    <col min="1" max="1" width="11" style="25" bestFit="1" customWidth="1"/>
    <col min="2" max="4" width="9.140625" style="6"/>
    <col min="5" max="5" width="14.140625" style="6" customWidth="1"/>
    <col min="6" max="6" width="11.140625" style="6" customWidth="1"/>
    <col min="7" max="260" width="9.140625" style="6"/>
    <col min="261" max="261" width="14.140625" style="6" customWidth="1"/>
    <col min="262" max="262" width="11.140625" style="6" customWidth="1"/>
    <col min="263" max="516" width="9.140625" style="6"/>
    <col min="517" max="517" width="14.140625" style="6" customWidth="1"/>
    <col min="518" max="518" width="11.140625" style="6" customWidth="1"/>
    <col min="519" max="772" width="9.140625" style="6"/>
    <col min="773" max="773" width="14.140625" style="6" customWidth="1"/>
    <col min="774" max="774" width="11.140625" style="6" customWidth="1"/>
    <col min="775" max="1028" width="9.140625" style="6"/>
    <col min="1029" max="1029" width="14.140625" style="6" customWidth="1"/>
    <col min="1030" max="1030" width="11.140625" style="6" customWidth="1"/>
    <col min="1031" max="1284" width="9.140625" style="6"/>
    <col min="1285" max="1285" width="14.140625" style="6" customWidth="1"/>
    <col min="1286" max="1286" width="11.140625" style="6" customWidth="1"/>
    <col min="1287" max="1540" width="9.140625" style="6"/>
    <col min="1541" max="1541" width="14.140625" style="6" customWidth="1"/>
    <col min="1542" max="1542" width="11.140625" style="6" customWidth="1"/>
    <col min="1543" max="1796" width="9.140625" style="6"/>
    <col min="1797" max="1797" width="14.140625" style="6" customWidth="1"/>
    <col min="1798" max="1798" width="11.140625" style="6" customWidth="1"/>
    <col min="1799" max="2052" width="9.140625" style="6"/>
    <col min="2053" max="2053" width="14.140625" style="6" customWidth="1"/>
    <col min="2054" max="2054" width="11.140625" style="6" customWidth="1"/>
    <col min="2055" max="2308" width="9.140625" style="6"/>
    <col min="2309" max="2309" width="14.140625" style="6" customWidth="1"/>
    <col min="2310" max="2310" width="11.140625" style="6" customWidth="1"/>
    <col min="2311" max="2564" width="9.140625" style="6"/>
    <col min="2565" max="2565" width="14.140625" style="6" customWidth="1"/>
    <col min="2566" max="2566" width="11.140625" style="6" customWidth="1"/>
    <col min="2567" max="2820" width="9.140625" style="6"/>
    <col min="2821" max="2821" width="14.140625" style="6" customWidth="1"/>
    <col min="2822" max="2822" width="11.140625" style="6" customWidth="1"/>
    <col min="2823" max="3076" width="9.140625" style="6"/>
    <col min="3077" max="3077" width="14.140625" style="6" customWidth="1"/>
    <col min="3078" max="3078" width="11.140625" style="6" customWidth="1"/>
    <col min="3079" max="3332" width="9.140625" style="6"/>
    <col min="3333" max="3333" width="14.140625" style="6" customWidth="1"/>
    <col min="3334" max="3334" width="11.140625" style="6" customWidth="1"/>
    <col min="3335" max="3588" width="9.140625" style="6"/>
    <col min="3589" max="3589" width="14.140625" style="6" customWidth="1"/>
    <col min="3590" max="3590" width="11.140625" style="6" customWidth="1"/>
    <col min="3591" max="3844" width="9.140625" style="6"/>
    <col min="3845" max="3845" width="14.140625" style="6" customWidth="1"/>
    <col min="3846" max="3846" width="11.140625" style="6" customWidth="1"/>
    <col min="3847" max="4100" width="9.140625" style="6"/>
    <col min="4101" max="4101" width="14.140625" style="6" customWidth="1"/>
    <col min="4102" max="4102" width="11.140625" style="6" customWidth="1"/>
    <col min="4103" max="4356" width="9.140625" style="6"/>
    <col min="4357" max="4357" width="14.140625" style="6" customWidth="1"/>
    <col min="4358" max="4358" width="11.140625" style="6" customWidth="1"/>
    <col min="4359" max="4612" width="9.140625" style="6"/>
    <col min="4613" max="4613" width="14.140625" style="6" customWidth="1"/>
    <col min="4614" max="4614" width="11.140625" style="6" customWidth="1"/>
    <col min="4615" max="4868" width="9.140625" style="6"/>
    <col min="4869" max="4869" width="14.140625" style="6" customWidth="1"/>
    <col min="4870" max="4870" width="11.140625" style="6" customWidth="1"/>
    <col min="4871" max="5124" width="9.140625" style="6"/>
    <col min="5125" max="5125" width="14.140625" style="6" customWidth="1"/>
    <col min="5126" max="5126" width="11.140625" style="6" customWidth="1"/>
    <col min="5127" max="5380" width="9.140625" style="6"/>
    <col min="5381" max="5381" width="14.140625" style="6" customWidth="1"/>
    <col min="5382" max="5382" width="11.140625" style="6" customWidth="1"/>
    <col min="5383" max="5636" width="9.140625" style="6"/>
    <col min="5637" max="5637" width="14.140625" style="6" customWidth="1"/>
    <col min="5638" max="5638" width="11.140625" style="6" customWidth="1"/>
    <col min="5639" max="5892" width="9.140625" style="6"/>
    <col min="5893" max="5893" width="14.140625" style="6" customWidth="1"/>
    <col min="5894" max="5894" width="11.140625" style="6" customWidth="1"/>
    <col min="5895" max="6148" width="9.140625" style="6"/>
    <col min="6149" max="6149" width="14.140625" style="6" customWidth="1"/>
    <col min="6150" max="6150" width="11.140625" style="6" customWidth="1"/>
    <col min="6151" max="6404" width="9.140625" style="6"/>
    <col min="6405" max="6405" width="14.140625" style="6" customWidth="1"/>
    <col min="6406" max="6406" width="11.140625" style="6" customWidth="1"/>
    <col min="6407" max="6660" width="9.140625" style="6"/>
    <col min="6661" max="6661" width="14.140625" style="6" customWidth="1"/>
    <col min="6662" max="6662" width="11.140625" style="6" customWidth="1"/>
    <col min="6663" max="6916" width="9.140625" style="6"/>
    <col min="6917" max="6917" width="14.140625" style="6" customWidth="1"/>
    <col min="6918" max="6918" width="11.140625" style="6" customWidth="1"/>
    <col min="6919" max="7172" width="9.140625" style="6"/>
    <col min="7173" max="7173" width="14.140625" style="6" customWidth="1"/>
    <col min="7174" max="7174" width="11.140625" style="6" customWidth="1"/>
    <col min="7175" max="7428" width="9.140625" style="6"/>
    <col min="7429" max="7429" width="14.140625" style="6" customWidth="1"/>
    <col min="7430" max="7430" width="11.140625" style="6" customWidth="1"/>
    <col min="7431" max="7684" width="9.140625" style="6"/>
    <col min="7685" max="7685" width="14.140625" style="6" customWidth="1"/>
    <col min="7686" max="7686" width="11.140625" style="6" customWidth="1"/>
    <col min="7687" max="7940" width="9.140625" style="6"/>
    <col min="7941" max="7941" width="14.140625" style="6" customWidth="1"/>
    <col min="7942" max="7942" width="11.140625" style="6" customWidth="1"/>
    <col min="7943" max="8196" width="9.140625" style="6"/>
    <col min="8197" max="8197" width="14.140625" style="6" customWidth="1"/>
    <col min="8198" max="8198" width="11.140625" style="6" customWidth="1"/>
    <col min="8199" max="8452" width="9.140625" style="6"/>
    <col min="8453" max="8453" width="14.140625" style="6" customWidth="1"/>
    <col min="8454" max="8454" width="11.140625" style="6" customWidth="1"/>
    <col min="8455" max="8708" width="9.140625" style="6"/>
    <col min="8709" max="8709" width="14.140625" style="6" customWidth="1"/>
    <col min="8710" max="8710" width="11.140625" style="6" customWidth="1"/>
    <col min="8711" max="8964" width="9.140625" style="6"/>
    <col min="8965" max="8965" width="14.140625" style="6" customWidth="1"/>
    <col min="8966" max="8966" width="11.140625" style="6" customWidth="1"/>
    <col min="8967" max="9220" width="9.140625" style="6"/>
    <col min="9221" max="9221" width="14.140625" style="6" customWidth="1"/>
    <col min="9222" max="9222" width="11.140625" style="6" customWidth="1"/>
    <col min="9223" max="9476" width="9.140625" style="6"/>
    <col min="9477" max="9477" width="14.140625" style="6" customWidth="1"/>
    <col min="9478" max="9478" width="11.140625" style="6" customWidth="1"/>
    <col min="9479" max="9732" width="9.140625" style="6"/>
    <col min="9733" max="9733" width="14.140625" style="6" customWidth="1"/>
    <col min="9734" max="9734" width="11.140625" style="6" customWidth="1"/>
    <col min="9735" max="9988" width="9.140625" style="6"/>
    <col min="9989" max="9989" width="14.140625" style="6" customWidth="1"/>
    <col min="9990" max="9990" width="11.140625" style="6" customWidth="1"/>
    <col min="9991" max="10244" width="9.140625" style="6"/>
    <col min="10245" max="10245" width="14.140625" style="6" customWidth="1"/>
    <col min="10246" max="10246" width="11.140625" style="6" customWidth="1"/>
    <col min="10247" max="10500" width="9.140625" style="6"/>
    <col min="10501" max="10501" width="14.140625" style="6" customWidth="1"/>
    <col min="10502" max="10502" width="11.140625" style="6" customWidth="1"/>
    <col min="10503" max="10756" width="9.140625" style="6"/>
    <col min="10757" max="10757" width="14.140625" style="6" customWidth="1"/>
    <col min="10758" max="10758" width="11.140625" style="6" customWidth="1"/>
    <col min="10759" max="11012" width="9.140625" style="6"/>
    <col min="11013" max="11013" width="14.140625" style="6" customWidth="1"/>
    <col min="11014" max="11014" width="11.140625" style="6" customWidth="1"/>
    <col min="11015" max="11268" width="9.140625" style="6"/>
    <col min="11269" max="11269" width="14.140625" style="6" customWidth="1"/>
    <col min="11270" max="11270" width="11.140625" style="6" customWidth="1"/>
    <col min="11271" max="11524" width="9.140625" style="6"/>
    <col min="11525" max="11525" width="14.140625" style="6" customWidth="1"/>
    <col min="11526" max="11526" width="11.140625" style="6" customWidth="1"/>
    <col min="11527" max="11780" width="9.140625" style="6"/>
    <col min="11781" max="11781" width="14.140625" style="6" customWidth="1"/>
    <col min="11782" max="11782" width="11.140625" style="6" customWidth="1"/>
    <col min="11783" max="12036" width="9.140625" style="6"/>
    <col min="12037" max="12037" width="14.140625" style="6" customWidth="1"/>
    <col min="12038" max="12038" width="11.140625" style="6" customWidth="1"/>
    <col min="12039" max="12292" width="9.140625" style="6"/>
    <col min="12293" max="12293" width="14.140625" style="6" customWidth="1"/>
    <col min="12294" max="12294" width="11.140625" style="6" customWidth="1"/>
    <col min="12295" max="12548" width="9.140625" style="6"/>
    <col min="12549" max="12549" width="14.140625" style="6" customWidth="1"/>
    <col min="12550" max="12550" width="11.140625" style="6" customWidth="1"/>
    <col min="12551" max="12804" width="9.140625" style="6"/>
    <col min="12805" max="12805" width="14.140625" style="6" customWidth="1"/>
    <col min="12806" max="12806" width="11.140625" style="6" customWidth="1"/>
    <col min="12807" max="13060" width="9.140625" style="6"/>
    <col min="13061" max="13061" width="14.140625" style="6" customWidth="1"/>
    <col min="13062" max="13062" width="11.140625" style="6" customWidth="1"/>
    <col min="13063" max="13316" width="9.140625" style="6"/>
    <col min="13317" max="13317" width="14.140625" style="6" customWidth="1"/>
    <col min="13318" max="13318" width="11.140625" style="6" customWidth="1"/>
    <col min="13319" max="13572" width="9.140625" style="6"/>
    <col min="13573" max="13573" width="14.140625" style="6" customWidth="1"/>
    <col min="13574" max="13574" width="11.140625" style="6" customWidth="1"/>
    <col min="13575" max="13828" width="9.140625" style="6"/>
    <col min="13829" max="13829" width="14.140625" style="6" customWidth="1"/>
    <col min="13830" max="13830" width="11.140625" style="6" customWidth="1"/>
    <col min="13831" max="14084" width="9.140625" style="6"/>
    <col min="14085" max="14085" width="14.140625" style="6" customWidth="1"/>
    <col min="14086" max="14086" width="11.140625" style="6" customWidth="1"/>
    <col min="14087" max="14340" width="9.140625" style="6"/>
    <col min="14341" max="14341" width="14.140625" style="6" customWidth="1"/>
    <col min="14342" max="14342" width="11.140625" style="6" customWidth="1"/>
    <col min="14343" max="14596" width="9.140625" style="6"/>
    <col min="14597" max="14597" width="14.140625" style="6" customWidth="1"/>
    <col min="14598" max="14598" width="11.140625" style="6" customWidth="1"/>
    <col min="14599" max="14852" width="9.140625" style="6"/>
    <col min="14853" max="14853" width="14.140625" style="6" customWidth="1"/>
    <col min="14854" max="14854" width="11.140625" style="6" customWidth="1"/>
    <col min="14855" max="15108" width="9.140625" style="6"/>
    <col min="15109" max="15109" width="14.140625" style="6" customWidth="1"/>
    <col min="15110" max="15110" width="11.140625" style="6" customWidth="1"/>
    <col min="15111" max="15364" width="9.140625" style="6"/>
    <col min="15365" max="15365" width="14.140625" style="6" customWidth="1"/>
    <col min="15366" max="15366" width="11.140625" style="6" customWidth="1"/>
    <col min="15367" max="15620" width="9.140625" style="6"/>
    <col min="15621" max="15621" width="14.140625" style="6" customWidth="1"/>
    <col min="15622" max="15622" width="11.140625" style="6" customWidth="1"/>
    <col min="15623" max="15876" width="9.140625" style="6"/>
    <col min="15877" max="15877" width="14.140625" style="6" customWidth="1"/>
    <col min="15878" max="15878" width="11.140625" style="6" customWidth="1"/>
    <col min="15879" max="16132" width="9.140625" style="6"/>
    <col min="16133" max="16133" width="14.140625" style="6" customWidth="1"/>
    <col min="16134" max="16134" width="11.140625" style="6" customWidth="1"/>
    <col min="16135" max="16384" width="9.140625" style="6"/>
  </cols>
  <sheetData>
    <row r="1" spans="1:9" x14ac:dyDescent="0.2">
      <c r="A1" s="3" t="s">
        <v>3</v>
      </c>
    </row>
    <row r="2" spans="1:9" x14ac:dyDescent="0.2">
      <c r="A2" s="5">
        <v>41</v>
      </c>
      <c r="B2" s="6">
        <f>(COUNTIF($A$2:$A$32,$A2)-1)*0.025+1</f>
        <v>1</v>
      </c>
      <c r="C2" s="6" t="s">
        <v>48</v>
      </c>
      <c r="F2" s="7"/>
      <c r="G2" s="8" t="s">
        <v>49</v>
      </c>
      <c r="H2" s="9"/>
      <c r="I2" s="10"/>
    </row>
    <row r="3" spans="1:9" x14ac:dyDescent="0.2">
      <c r="A3" s="5">
        <v>43</v>
      </c>
      <c r="B3" s="6">
        <f>(COUNTIF($A$2:$A$32,$A3)-1)*0.025+1-(COUNTIF($A$2:$A2,$A3)*0.025)</f>
        <v>1</v>
      </c>
      <c r="C3" s="6">
        <f>AVERAGE(A:A)</f>
        <v>75.677419354838705</v>
      </c>
      <c r="D3" s="6">
        <v>0.95</v>
      </c>
      <c r="F3" s="11"/>
      <c r="G3" s="12" t="s">
        <v>50</v>
      </c>
      <c r="H3" s="13">
        <f>(COUNT(A:A)+1)/4</f>
        <v>8</v>
      </c>
      <c r="I3" s="14"/>
    </row>
    <row r="4" spans="1:9" x14ac:dyDescent="0.2">
      <c r="A4" s="5">
        <v>50</v>
      </c>
      <c r="B4" s="6">
        <f>(COUNTIF($A$2:$A$32,$A4)-1)*0.025+1-(COUNTIF($A$2:$A3,$A4)*0.025)</f>
        <v>1</v>
      </c>
      <c r="C4" s="6">
        <f>AVERAGE(A:A)</f>
        <v>75.677419354838705</v>
      </c>
      <c r="D4" s="6">
        <v>0.7</v>
      </c>
      <c r="F4" s="11"/>
      <c r="G4" s="12"/>
      <c r="H4" s="15" t="str">
        <f>IF(H3=INT(H3),"Rule 1 applies", IF(H3=CEILING(H3,0.5),"Rule 2 applies", "Rule 3 applies"))</f>
        <v>Rule 1 applies</v>
      </c>
      <c r="I4" s="16"/>
    </row>
    <row r="5" spans="1:9" x14ac:dyDescent="0.2">
      <c r="A5" s="5">
        <v>62</v>
      </c>
      <c r="B5" s="6">
        <f>(COUNTIF($A$2:$A$32,$A5)-1)*0.025+1-(COUNTIF($A$2:$A4,$A5)*0.025)</f>
        <v>1.0249999999999999</v>
      </c>
      <c r="C5" s="6" t="s">
        <v>44</v>
      </c>
      <c r="F5" s="11"/>
      <c r="G5" s="12" t="str">
        <f>IF(H4="Rule 2 applies", "average these ranks:", "use rank:")</f>
        <v>use rank:</v>
      </c>
      <c r="H5" s="13">
        <f>IF(H4="Rule 2 applies", FLOOR(H3,1), ROUND(H3,0))</f>
        <v>8</v>
      </c>
      <c r="I5" s="17" t="str">
        <f>IF(H4="Rule 2 applies", CEILING(H3,1), "")</f>
        <v/>
      </c>
    </row>
    <row r="6" spans="1:9" x14ac:dyDescent="0.2">
      <c r="A6" s="5">
        <v>62</v>
      </c>
      <c r="B6" s="6">
        <f>(COUNTIF($A$2:$A$32,$A6)-1)*0.025+1-(COUNTIF($A$2:$A5,$A6)*0.025)</f>
        <v>0.99999999999999989</v>
      </c>
      <c r="C6" s="6">
        <f>MEDIAN(A:A)</f>
        <v>78</v>
      </c>
      <c r="D6" s="6">
        <v>0.95</v>
      </c>
      <c r="F6" s="11"/>
      <c r="G6" s="12" t="str">
        <f>IF(H4="Rule 2 applies", "average these values:", "value of rank:")</f>
        <v>value of rank:</v>
      </c>
      <c r="H6" s="18">
        <f>SMALL(A:A,H5)</f>
        <v>67</v>
      </c>
      <c r="I6" s="17" t="str">
        <f>IF(H4="Rule 2 applies", SMALL(A:A,I5), "")</f>
        <v/>
      </c>
    </row>
    <row r="7" spans="1:9" x14ac:dyDescent="0.2">
      <c r="A7" s="5">
        <v>65</v>
      </c>
      <c r="B7" s="6">
        <f>(COUNTIF($A$2:$A$32,$A7)-1)*0.025+1-(COUNTIF($A$2:$A6,$A7)*0.025)</f>
        <v>1</v>
      </c>
      <c r="C7" s="6">
        <f>MEDIAN(A:A)</f>
        <v>78</v>
      </c>
      <c r="D7" s="6">
        <v>0.7</v>
      </c>
      <c r="F7" s="19"/>
      <c r="G7" s="20" t="s">
        <v>51</v>
      </c>
      <c r="H7" s="20">
        <f>IF(H4="Rule 2 applies",(H6+I6)/2,H6)</f>
        <v>67</v>
      </c>
      <c r="I7" s="21"/>
    </row>
    <row r="8" spans="1:9" x14ac:dyDescent="0.2">
      <c r="A8" s="5">
        <v>66</v>
      </c>
      <c r="B8" s="6">
        <f>(COUNTIF($A$2:$A$32,$A8)-1)*0.025+1-(COUNTIF($A$2:$A7,$A8)*0.025)</f>
        <v>1</v>
      </c>
      <c r="C8" s="22" t="s">
        <v>52</v>
      </c>
      <c r="F8" s="11"/>
      <c r="G8" s="12" t="s">
        <v>53</v>
      </c>
      <c r="H8" s="13">
        <f>(3*(COUNT(A:A)+1))/4</f>
        <v>24</v>
      </c>
      <c r="I8" s="14"/>
    </row>
    <row r="9" spans="1:9" x14ac:dyDescent="0.2">
      <c r="A9" s="5">
        <v>67</v>
      </c>
      <c r="B9" s="6">
        <f>(COUNTIF($A$2:$A$32,$A9)-1)*0.025+1-(COUNTIF($A$2:$A8,$A9)*0.025)</f>
        <v>1</v>
      </c>
      <c r="C9" s="6">
        <f>H7</f>
        <v>67</v>
      </c>
      <c r="D9" s="6">
        <v>0.95</v>
      </c>
      <c r="F9" s="11"/>
      <c r="G9" s="12"/>
      <c r="H9" s="15" t="str">
        <f>IF(H8=INT(H8),"Rule 1 applies", IF(H8=CEILING(H8,0.5),"Rule 2 applies", "Rule 3 applies"))</f>
        <v>Rule 1 applies</v>
      </c>
      <c r="I9" s="16"/>
    </row>
    <row r="10" spans="1:9" x14ac:dyDescent="0.2">
      <c r="A10" s="5">
        <v>70</v>
      </c>
      <c r="B10" s="6">
        <f>(COUNTIF($A$2:$A$32,$A10)-1)*0.025+1-(COUNTIF($A$2:$A9,$A10)*0.025)</f>
        <v>1</v>
      </c>
      <c r="C10" s="13">
        <f>H7</f>
        <v>67</v>
      </c>
      <c r="D10" s="6">
        <v>0.7</v>
      </c>
      <c r="F10" s="11"/>
      <c r="G10" s="12" t="str">
        <f>IF(H9="Rule 2 applies", "average these ranks:", "use rank:")</f>
        <v>use rank:</v>
      </c>
      <c r="H10" s="13">
        <f>IF(H9="Rule 2 applies",FLOOR(H8,1),ROUND(H8,0))</f>
        <v>24</v>
      </c>
      <c r="I10" s="17" t="str">
        <f>IF(H9="Rule 2 applies", CEILING(H8,1), "")</f>
        <v/>
      </c>
    </row>
    <row r="11" spans="1:9" x14ac:dyDescent="0.2">
      <c r="A11" s="5">
        <v>73</v>
      </c>
      <c r="B11" s="6">
        <f>(COUNTIF($A$2:$A$32,$A11)-1)*0.025+1-(COUNTIF($A$2:$A10,$A11)*0.025)</f>
        <v>1</v>
      </c>
      <c r="C11" s="23" t="s">
        <v>54</v>
      </c>
      <c r="F11" s="11"/>
      <c r="G11" s="12" t="str">
        <f>IF(H9="Rule 2 applies", "average these values:", "value of rank:")</f>
        <v>value of rank:</v>
      </c>
      <c r="H11" s="18">
        <f>SMALL(A:A,H10)</f>
        <v>85</v>
      </c>
      <c r="I11" s="17" t="str">
        <f>IF(H9="Rule 2 applies",SMALL(A:A,I10),"")</f>
        <v/>
      </c>
    </row>
    <row r="12" spans="1:9" x14ac:dyDescent="0.2">
      <c r="A12" s="5">
        <v>75</v>
      </c>
      <c r="B12" s="6">
        <f>(COUNTIF($A$2:$A$32,$A12)-1)*0.025+1-(COUNTIF($A$2:$A11,$A12)*0.025)</f>
        <v>1.0249999999999999</v>
      </c>
      <c r="C12" s="6">
        <f>H12</f>
        <v>85</v>
      </c>
      <c r="D12" s="6">
        <v>0.95</v>
      </c>
      <c r="F12" s="19"/>
      <c r="G12" s="20" t="s">
        <v>55</v>
      </c>
      <c r="H12" s="20">
        <f>IF(H9="Rule 2 applies",(H11+I11)/2,H11)</f>
        <v>85</v>
      </c>
      <c r="I12" s="24"/>
    </row>
    <row r="13" spans="1:9" x14ac:dyDescent="0.2">
      <c r="A13" s="5">
        <v>75</v>
      </c>
      <c r="B13" s="6">
        <f>(COUNTIF($A$2:$A$32,$A13)-1)*0.025+1-(COUNTIF($A$2:$A12,$A13)*0.025)</f>
        <v>0.99999999999999989</v>
      </c>
      <c r="C13" s="6">
        <f>H12</f>
        <v>85</v>
      </c>
      <c r="D13" s="6">
        <v>0.7</v>
      </c>
    </row>
    <row r="14" spans="1:9" x14ac:dyDescent="0.2">
      <c r="A14" s="5">
        <v>76</v>
      </c>
      <c r="B14" s="6">
        <f>(COUNTIF($A$2:$A$32,$A14)-1)*0.025+1-(COUNTIF($A$2:$A13,$A14)*0.025)</f>
        <v>1.0249999999999999</v>
      </c>
      <c r="C14" s="6" t="s">
        <v>56</v>
      </c>
    </row>
    <row r="15" spans="1:9" x14ac:dyDescent="0.2">
      <c r="A15" s="5">
        <v>76</v>
      </c>
      <c r="B15" s="6">
        <f>(COUNTIF($A$2:$A$32,$A15)-1)*0.025+1-(COUNTIF($A$2:$A14,$A15)*0.025)</f>
        <v>0.99999999999999989</v>
      </c>
      <c r="C15" s="6">
        <f>STDEV(A:A)</f>
        <v>13.59016089375986</v>
      </c>
      <c r="D15" s="6">
        <f>C15*2</f>
        <v>27.18032178751972</v>
      </c>
      <c r="E15" s="6">
        <f>C15*3</f>
        <v>40.770482681279582</v>
      </c>
    </row>
    <row r="16" spans="1:9" x14ac:dyDescent="0.2">
      <c r="A16" s="5">
        <v>77</v>
      </c>
      <c r="B16" s="6">
        <f>(COUNTIF($A$2:$A$32,$A16)-1)*0.025+1-(COUNTIF($A$2:$A15,$A16)*0.025)</f>
        <v>1</v>
      </c>
      <c r="C16" s="22" t="s">
        <v>57</v>
      </c>
    </row>
    <row r="17" spans="1:6" x14ac:dyDescent="0.2">
      <c r="A17" s="5">
        <v>78</v>
      </c>
      <c r="B17" s="6">
        <f>(COUNTIF($A$2:$A$32,$A17)-1)*0.025+1-(COUNTIF($A$2:$A16,$A17)*0.025)</f>
        <v>1</v>
      </c>
      <c r="C17" s="6">
        <f>$C$3-$C$15</f>
        <v>62.087258461078846</v>
      </c>
      <c r="D17" s="6">
        <v>0.9</v>
      </c>
    </row>
    <row r="18" spans="1:6" x14ac:dyDescent="0.2">
      <c r="A18" s="5">
        <v>81</v>
      </c>
      <c r="B18" s="6">
        <f>(COUNTIF($A$2:$A$32,$A18)-1)*0.025+1-(COUNTIF($A$2:$A17,$A18)*0.025)</f>
        <v>1</v>
      </c>
      <c r="C18" s="6">
        <f>$C$3+$C$15</f>
        <v>89.267580248598563</v>
      </c>
      <c r="D18" s="6">
        <v>0.9</v>
      </c>
    </row>
    <row r="19" spans="1:6" x14ac:dyDescent="0.2">
      <c r="A19" s="5">
        <v>82</v>
      </c>
      <c r="B19" s="6">
        <f>(COUNTIF($A$2:$A$32,$A19)-1)*0.025+1-(COUNTIF($A$2:$A18,$A19)*0.025)</f>
        <v>1.075</v>
      </c>
      <c r="C19" s="22" t="s">
        <v>58</v>
      </c>
    </row>
    <row r="20" spans="1:6" x14ac:dyDescent="0.2">
      <c r="A20" s="5">
        <v>82</v>
      </c>
      <c r="B20" s="6">
        <f>(COUNTIF($A$2:$A$32,$A20)-1)*0.025+1-(COUNTIF($A$2:$A19,$A20)*0.025)</f>
        <v>1.05</v>
      </c>
      <c r="C20" s="6">
        <f>$C$3-$D$15</f>
        <v>48.497097567318988</v>
      </c>
      <c r="D20" s="6">
        <v>0.8</v>
      </c>
    </row>
    <row r="21" spans="1:6" x14ac:dyDescent="0.2">
      <c r="A21" s="5">
        <v>82</v>
      </c>
      <c r="B21" s="6">
        <f>(COUNTIF($A$2:$A$32,$A21)-1)*0.025+1-(COUNTIF($A$2:$A20,$A21)*0.025)</f>
        <v>1.0249999999999999</v>
      </c>
      <c r="C21" s="6">
        <f>$C$3+$D$15</f>
        <v>102.85774114235842</v>
      </c>
      <c r="D21" s="6">
        <v>0.8</v>
      </c>
    </row>
    <row r="22" spans="1:6" x14ac:dyDescent="0.2">
      <c r="A22" s="5">
        <v>82</v>
      </c>
      <c r="B22" s="6">
        <f>(COUNTIF($A$2:$A$32,$A22)-1)*0.025+1-(COUNTIF($A$2:$A21,$A22)*0.025)</f>
        <v>1</v>
      </c>
      <c r="C22" s="6" t="s">
        <v>59</v>
      </c>
    </row>
    <row r="23" spans="1:6" x14ac:dyDescent="0.2">
      <c r="A23" s="5">
        <v>83</v>
      </c>
      <c r="B23" s="6">
        <f>(COUNTIF($A$2:$A$32,$A23)-1)*0.025+1-(COUNTIF($A$2:$A22,$A23)*0.025)</f>
        <v>1</v>
      </c>
      <c r="C23" s="6">
        <f>$C$3-$E$15</f>
        <v>34.906936673559123</v>
      </c>
      <c r="D23" s="6">
        <v>0.7</v>
      </c>
    </row>
    <row r="24" spans="1:6" x14ac:dyDescent="0.2">
      <c r="A24" s="5">
        <v>84</v>
      </c>
      <c r="B24" s="6">
        <f>(COUNTIF($A$2:$A$32,$A24)-1)*0.025+1-(COUNTIF($A$2:$A23,$A24)*0.025)</f>
        <v>1</v>
      </c>
      <c r="C24" s="6">
        <f>$C$3+$E$15</f>
        <v>116.44790203611828</v>
      </c>
      <c r="D24" s="6">
        <v>0.7</v>
      </c>
    </row>
    <row r="25" spans="1:6" x14ac:dyDescent="0.2">
      <c r="A25" s="5">
        <v>85</v>
      </c>
      <c r="B25" s="6">
        <f>(COUNTIF($A$2:$A$32,$A25)-1)*0.025+1-(COUNTIF($A$2:$A24,$A25)*0.025)</f>
        <v>1.0249999999999999</v>
      </c>
    </row>
    <row r="26" spans="1:6" x14ac:dyDescent="0.2">
      <c r="A26" s="5">
        <v>85</v>
      </c>
      <c r="B26" s="6">
        <f>(COUNTIF($A$2:$A$32,$A26)-1)*0.025+1-(COUNTIF($A$2:$A25,$A26)*0.025)</f>
        <v>0.99999999999999989</v>
      </c>
      <c r="E26" s="26" t="s">
        <v>60</v>
      </c>
      <c r="F26" s="27"/>
    </row>
    <row r="27" spans="1:6" x14ac:dyDescent="0.2">
      <c r="A27" s="5">
        <v>86</v>
      </c>
      <c r="B27" s="6">
        <f>(COUNTIF($A$2:$A$32,$A27)-1)*0.025+1-(COUNTIF($A$2:$A26,$A27)*0.025)</f>
        <v>1</v>
      </c>
      <c r="E27" s="28" t="s">
        <v>48</v>
      </c>
      <c r="F27" s="29">
        <f>C3</f>
        <v>75.677419354838705</v>
      </c>
    </row>
    <row r="28" spans="1:6" x14ac:dyDescent="0.2">
      <c r="A28" s="5">
        <v>87</v>
      </c>
      <c r="B28" s="6">
        <f>(COUNTIF($A$2:$A$32,$A28)-1)*0.025+1-(COUNTIF($A$2:$A27,$A28)*0.025)</f>
        <v>1</v>
      </c>
      <c r="E28" s="28" t="s">
        <v>44</v>
      </c>
      <c r="F28" s="29">
        <f>C6</f>
        <v>78</v>
      </c>
    </row>
    <row r="29" spans="1:6" x14ac:dyDescent="0.2">
      <c r="A29" s="5">
        <v>89</v>
      </c>
      <c r="B29" s="6">
        <f>(COUNTIF($A$2:$A$32,$A29)-1)*0.025+1-(COUNTIF($A$2:$A28,$A29)*0.025)</f>
        <v>1</v>
      </c>
      <c r="E29" s="30" t="s">
        <v>52</v>
      </c>
      <c r="F29" s="29">
        <f>C9</f>
        <v>67</v>
      </c>
    </row>
    <row r="30" spans="1:6" x14ac:dyDescent="0.2">
      <c r="A30" s="5">
        <v>93</v>
      </c>
      <c r="B30" s="6">
        <f>(COUNTIF($A$2:$A$32,$A30)-1)*0.025+1-(COUNTIF($A$2:$A29,$A30)*0.025)</f>
        <v>1</v>
      </c>
      <c r="E30" s="30" t="s">
        <v>54</v>
      </c>
      <c r="F30" s="29">
        <f>C12</f>
        <v>85</v>
      </c>
    </row>
    <row r="31" spans="1:6" x14ac:dyDescent="0.2">
      <c r="A31" s="5">
        <v>94</v>
      </c>
      <c r="B31" s="6">
        <f>(COUNTIF($A$2:$A$32,$A31)-1)*0.025+1-(COUNTIF($A$2:$A30,$A31)*0.025)</f>
        <v>1</v>
      </c>
      <c r="E31" s="31" t="s">
        <v>56</v>
      </c>
      <c r="F31" s="32">
        <f>C15</f>
        <v>13.59016089375986</v>
      </c>
    </row>
    <row r="32" spans="1:6" x14ac:dyDescent="0.2">
      <c r="A32" s="5">
        <v>95</v>
      </c>
      <c r="B32" s="6">
        <f>(COUNTIF($A$2:$A$32,$A32)-1)*0.025+1-(COUNTIF($A$2:$A31,$A32)*0.025)</f>
        <v>1</v>
      </c>
    </row>
  </sheetData>
  <sheetProtection sheet="1" objects="1" scenarios="1"/>
  <sortState ref="A2:A32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I32"/>
  <sheetViews>
    <sheetView workbookViewId="0">
      <selection activeCell="C36" sqref="C36"/>
    </sheetView>
  </sheetViews>
  <sheetFormatPr defaultRowHeight="12.75" x14ac:dyDescent="0.2"/>
  <cols>
    <col min="1" max="1" width="5.42578125" style="25" bestFit="1" customWidth="1"/>
    <col min="2" max="4" width="9.140625" style="6"/>
    <col min="5" max="5" width="14.140625" style="6" customWidth="1"/>
    <col min="6" max="6" width="11.140625" style="6" customWidth="1"/>
    <col min="7" max="260" width="9.140625" style="6"/>
    <col min="261" max="261" width="14.140625" style="6" customWidth="1"/>
    <col min="262" max="262" width="11.140625" style="6" customWidth="1"/>
    <col min="263" max="516" width="9.140625" style="6"/>
    <col min="517" max="517" width="14.140625" style="6" customWidth="1"/>
    <col min="518" max="518" width="11.140625" style="6" customWidth="1"/>
    <col min="519" max="772" width="9.140625" style="6"/>
    <col min="773" max="773" width="14.140625" style="6" customWidth="1"/>
    <col min="774" max="774" width="11.140625" style="6" customWidth="1"/>
    <col min="775" max="1028" width="9.140625" style="6"/>
    <col min="1029" max="1029" width="14.140625" style="6" customWidth="1"/>
    <col min="1030" max="1030" width="11.140625" style="6" customWidth="1"/>
    <col min="1031" max="1284" width="9.140625" style="6"/>
    <col min="1285" max="1285" width="14.140625" style="6" customWidth="1"/>
    <col min="1286" max="1286" width="11.140625" style="6" customWidth="1"/>
    <col min="1287" max="1540" width="9.140625" style="6"/>
    <col min="1541" max="1541" width="14.140625" style="6" customWidth="1"/>
    <col min="1542" max="1542" width="11.140625" style="6" customWidth="1"/>
    <col min="1543" max="1796" width="9.140625" style="6"/>
    <col min="1797" max="1797" width="14.140625" style="6" customWidth="1"/>
    <col min="1798" max="1798" width="11.140625" style="6" customWidth="1"/>
    <col min="1799" max="2052" width="9.140625" style="6"/>
    <col min="2053" max="2053" width="14.140625" style="6" customWidth="1"/>
    <col min="2054" max="2054" width="11.140625" style="6" customWidth="1"/>
    <col min="2055" max="2308" width="9.140625" style="6"/>
    <col min="2309" max="2309" width="14.140625" style="6" customWidth="1"/>
    <col min="2310" max="2310" width="11.140625" style="6" customWidth="1"/>
    <col min="2311" max="2564" width="9.140625" style="6"/>
    <col min="2565" max="2565" width="14.140625" style="6" customWidth="1"/>
    <col min="2566" max="2566" width="11.140625" style="6" customWidth="1"/>
    <col min="2567" max="2820" width="9.140625" style="6"/>
    <col min="2821" max="2821" width="14.140625" style="6" customWidth="1"/>
    <col min="2822" max="2822" width="11.140625" style="6" customWidth="1"/>
    <col min="2823" max="3076" width="9.140625" style="6"/>
    <col min="3077" max="3077" width="14.140625" style="6" customWidth="1"/>
    <col min="3078" max="3078" width="11.140625" style="6" customWidth="1"/>
    <col min="3079" max="3332" width="9.140625" style="6"/>
    <col min="3333" max="3333" width="14.140625" style="6" customWidth="1"/>
    <col min="3334" max="3334" width="11.140625" style="6" customWidth="1"/>
    <col min="3335" max="3588" width="9.140625" style="6"/>
    <col min="3589" max="3589" width="14.140625" style="6" customWidth="1"/>
    <col min="3590" max="3590" width="11.140625" style="6" customWidth="1"/>
    <col min="3591" max="3844" width="9.140625" style="6"/>
    <col min="3845" max="3845" width="14.140625" style="6" customWidth="1"/>
    <col min="3846" max="3846" width="11.140625" style="6" customWidth="1"/>
    <col min="3847" max="4100" width="9.140625" style="6"/>
    <col min="4101" max="4101" width="14.140625" style="6" customWidth="1"/>
    <col min="4102" max="4102" width="11.140625" style="6" customWidth="1"/>
    <col min="4103" max="4356" width="9.140625" style="6"/>
    <col min="4357" max="4357" width="14.140625" style="6" customWidth="1"/>
    <col min="4358" max="4358" width="11.140625" style="6" customWidth="1"/>
    <col min="4359" max="4612" width="9.140625" style="6"/>
    <col min="4613" max="4613" width="14.140625" style="6" customWidth="1"/>
    <col min="4614" max="4614" width="11.140625" style="6" customWidth="1"/>
    <col min="4615" max="4868" width="9.140625" style="6"/>
    <col min="4869" max="4869" width="14.140625" style="6" customWidth="1"/>
    <col min="4870" max="4870" width="11.140625" style="6" customWidth="1"/>
    <col min="4871" max="5124" width="9.140625" style="6"/>
    <col min="5125" max="5125" width="14.140625" style="6" customWidth="1"/>
    <col min="5126" max="5126" width="11.140625" style="6" customWidth="1"/>
    <col min="5127" max="5380" width="9.140625" style="6"/>
    <col min="5381" max="5381" width="14.140625" style="6" customWidth="1"/>
    <col min="5382" max="5382" width="11.140625" style="6" customWidth="1"/>
    <col min="5383" max="5636" width="9.140625" style="6"/>
    <col min="5637" max="5637" width="14.140625" style="6" customWidth="1"/>
    <col min="5638" max="5638" width="11.140625" style="6" customWidth="1"/>
    <col min="5639" max="5892" width="9.140625" style="6"/>
    <col min="5893" max="5893" width="14.140625" style="6" customWidth="1"/>
    <col min="5894" max="5894" width="11.140625" style="6" customWidth="1"/>
    <col min="5895" max="6148" width="9.140625" style="6"/>
    <col min="6149" max="6149" width="14.140625" style="6" customWidth="1"/>
    <col min="6150" max="6150" width="11.140625" style="6" customWidth="1"/>
    <col min="6151" max="6404" width="9.140625" style="6"/>
    <col min="6405" max="6405" width="14.140625" style="6" customWidth="1"/>
    <col min="6406" max="6406" width="11.140625" style="6" customWidth="1"/>
    <col min="6407" max="6660" width="9.140625" style="6"/>
    <col min="6661" max="6661" width="14.140625" style="6" customWidth="1"/>
    <col min="6662" max="6662" width="11.140625" style="6" customWidth="1"/>
    <col min="6663" max="6916" width="9.140625" style="6"/>
    <col min="6917" max="6917" width="14.140625" style="6" customWidth="1"/>
    <col min="6918" max="6918" width="11.140625" style="6" customWidth="1"/>
    <col min="6919" max="7172" width="9.140625" style="6"/>
    <col min="7173" max="7173" width="14.140625" style="6" customWidth="1"/>
    <col min="7174" max="7174" width="11.140625" style="6" customWidth="1"/>
    <col min="7175" max="7428" width="9.140625" style="6"/>
    <col min="7429" max="7429" width="14.140625" style="6" customWidth="1"/>
    <col min="7430" max="7430" width="11.140625" style="6" customWidth="1"/>
    <col min="7431" max="7684" width="9.140625" style="6"/>
    <col min="7685" max="7685" width="14.140625" style="6" customWidth="1"/>
    <col min="7686" max="7686" width="11.140625" style="6" customWidth="1"/>
    <col min="7687" max="7940" width="9.140625" style="6"/>
    <col min="7941" max="7941" width="14.140625" style="6" customWidth="1"/>
    <col min="7942" max="7942" width="11.140625" style="6" customWidth="1"/>
    <col min="7943" max="8196" width="9.140625" style="6"/>
    <col min="8197" max="8197" width="14.140625" style="6" customWidth="1"/>
    <col min="8198" max="8198" width="11.140625" style="6" customWidth="1"/>
    <col min="8199" max="8452" width="9.140625" style="6"/>
    <col min="8453" max="8453" width="14.140625" style="6" customWidth="1"/>
    <col min="8454" max="8454" width="11.140625" style="6" customWidth="1"/>
    <col min="8455" max="8708" width="9.140625" style="6"/>
    <col min="8709" max="8709" width="14.140625" style="6" customWidth="1"/>
    <col min="8710" max="8710" width="11.140625" style="6" customWidth="1"/>
    <col min="8711" max="8964" width="9.140625" style="6"/>
    <col min="8965" max="8965" width="14.140625" style="6" customWidth="1"/>
    <col min="8966" max="8966" width="11.140625" style="6" customWidth="1"/>
    <col min="8967" max="9220" width="9.140625" style="6"/>
    <col min="9221" max="9221" width="14.140625" style="6" customWidth="1"/>
    <col min="9222" max="9222" width="11.140625" style="6" customWidth="1"/>
    <col min="9223" max="9476" width="9.140625" style="6"/>
    <col min="9477" max="9477" width="14.140625" style="6" customWidth="1"/>
    <col min="9478" max="9478" width="11.140625" style="6" customWidth="1"/>
    <col min="9479" max="9732" width="9.140625" style="6"/>
    <col min="9733" max="9733" width="14.140625" style="6" customWidth="1"/>
    <col min="9734" max="9734" width="11.140625" style="6" customWidth="1"/>
    <col min="9735" max="9988" width="9.140625" style="6"/>
    <col min="9989" max="9989" width="14.140625" style="6" customWidth="1"/>
    <col min="9990" max="9990" width="11.140625" style="6" customWidth="1"/>
    <col min="9991" max="10244" width="9.140625" style="6"/>
    <col min="10245" max="10245" width="14.140625" style="6" customWidth="1"/>
    <col min="10246" max="10246" width="11.140625" style="6" customWidth="1"/>
    <col min="10247" max="10500" width="9.140625" style="6"/>
    <col min="10501" max="10501" width="14.140625" style="6" customWidth="1"/>
    <col min="10502" max="10502" width="11.140625" style="6" customWidth="1"/>
    <col min="10503" max="10756" width="9.140625" style="6"/>
    <col min="10757" max="10757" width="14.140625" style="6" customWidth="1"/>
    <col min="10758" max="10758" width="11.140625" style="6" customWidth="1"/>
    <col min="10759" max="11012" width="9.140625" style="6"/>
    <col min="11013" max="11013" width="14.140625" style="6" customWidth="1"/>
    <col min="11014" max="11014" width="11.140625" style="6" customWidth="1"/>
    <col min="11015" max="11268" width="9.140625" style="6"/>
    <col min="11269" max="11269" width="14.140625" style="6" customWidth="1"/>
    <col min="11270" max="11270" width="11.140625" style="6" customWidth="1"/>
    <col min="11271" max="11524" width="9.140625" style="6"/>
    <col min="11525" max="11525" width="14.140625" style="6" customWidth="1"/>
    <col min="11526" max="11526" width="11.140625" style="6" customWidth="1"/>
    <col min="11527" max="11780" width="9.140625" style="6"/>
    <col min="11781" max="11781" width="14.140625" style="6" customWidth="1"/>
    <col min="11782" max="11782" width="11.140625" style="6" customWidth="1"/>
    <col min="11783" max="12036" width="9.140625" style="6"/>
    <col min="12037" max="12037" width="14.140625" style="6" customWidth="1"/>
    <col min="12038" max="12038" width="11.140625" style="6" customWidth="1"/>
    <col min="12039" max="12292" width="9.140625" style="6"/>
    <col min="12293" max="12293" width="14.140625" style="6" customWidth="1"/>
    <col min="12294" max="12294" width="11.140625" style="6" customWidth="1"/>
    <col min="12295" max="12548" width="9.140625" style="6"/>
    <col min="12549" max="12549" width="14.140625" style="6" customWidth="1"/>
    <col min="12550" max="12550" width="11.140625" style="6" customWidth="1"/>
    <col min="12551" max="12804" width="9.140625" style="6"/>
    <col min="12805" max="12805" width="14.140625" style="6" customWidth="1"/>
    <col min="12806" max="12806" width="11.140625" style="6" customWidth="1"/>
    <col min="12807" max="13060" width="9.140625" style="6"/>
    <col min="13061" max="13061" width="14.140625" style="6" customWidth="1"/>
    <col min="13062" max="13062" width="11.140625" style="6" customWidth="1"/>
    <col min="13063" max="13316" width="9.140625" style="6"/>
    <col min="13317" max="13317" width="14.140625" style="6" customWidth="1"/>
    <col min="13318" max="13318" width="11.140625" style="6" customWidth="1"/>
    <col min="13319" max="13572" width="9.140625" style="6"/>
    <col min="13573" max="13573" width="14.140625" style="6" customWidth="1"/>
    <col min="13574" max="13574" width="11.140625" style="6" customWidth="1"/>
    <col min="13575" max="13828" width="9.140625" style="6"/>
    <col min="13829" max="13829" width="14.140625" style="6" customWidth="1"/>
    <col min="13830" max="13830" width="11.140625" style="6" customWidth="1"/>
    <col min="13831" max="14084" width="9.140625" style="6"/>
    <col min="14085" max="14085" width="14.140625" style="6" customWidth="1"/>
    <col min="14086" max="14086" width="11.140625" style="6" customWidth="1"/>
    <col min="14087" max="14340" width="9.140625" style="6"/>
    <col min="14341" max="14341" width="14.140625" style="6" customWidth="1"/>
    <col min="14342" max="14342" width="11.140625" style="6" customWidth="1"/>
    <col min="14343" max="14596" width="9.140625" style="6"/>
    <col min="14597" max="14597" width="14.140625" style="6" customWidth="1"/>
    <col min="14598" max="14598" width="11.140625" style="6" customWidth="1"/>
    <col min="14599" max="14852" width="9.140625" style="6"/>
    <col min="14853" max="14853" width="14.140625" style="6" customWidth="1"/>
    <col min="14854" max="14854" width="11.140625" style="6" customWidth="1"/>
    <col min="14855" max="15108" width="9.140625" style="6"/>
    <col min="15109" max="15109" width="14.140625" style="6" customWidth="1"/>
    <col min="15110" max="15110" width="11.140625" style="6" customWidth="1"/>
    <col min="15111" max="15364" width="9.140625" style="6"/>
    <col min="15365" max="15365" width="14.140625" style="6" customWidth="1"/>
    <col min="15366" max="15366" width="11.140625" style="6" customWidth="1"/>
    <col min="15367" max="15620" width="9.140625" style="6"/>
    <col min="15621" max="15621" width="14.140625" style="6" customWidth="1"/>
    <col min="15622" max="15622" width="11.140625" style="6" customWidth="1"/>
    <col min="15623" max="15876" width="9.140625" style="6"/>
    <col min="15877" max="15877" width="14.140625" style="6" customWidth="1"/>
    <col min="15878" max="15878" width="11.140625" style="6" customWidth="1"/>
    <col min="15879" max="16132" width="9.140625" style="6"/>
    <col min="16133" max="16133" width="14.140625" style="6" customWidth="1"/>
    <col min="16134" max="16134" width="11.140625" style="6" customWidth="1"/>
    <col min="16135" max="16384" width="9.140625" style="6"/>
  </cols>
  <sheetData>
    <row r="1" spans="1:9" x14ac:dyDescent="0.2">
      <c r="A1" s="3" t="s">
        <v>35</v>
      </c>
    </row>
    <row r="2" spans="1:9" x14ac:dyDescent="0.2">
      <c r="A2" s="5">
        <v>35</v>
      </c>
      <c r="B2" s="6">
        <f>(COUNTIF($A$2:$A$32,$A2)-1)*0.025+1</f>
        <v>1</v>
      </c>
      <c r="C2" s="6" t="s">
        <v>48</v>
      </c>
      <c r="F2" s="7"/>
      <c r="G2" s="8" t="s">
        <v>49</v>
      </c>
      <c r="H2" s="9"/>
      <c r="I2" s="10"/>
    </row>
    <row r="3" spans="1:9" x14ac:dyDescent="0.2">
      <c r="A3" s="5">
        <v>40</v>
      </c>
      <c r="B3" s="6">
        <f>(COUNTIF($A$2:$A$32,$A3)-1)*0.025+1-(COUNTIF($A$2:$A2,$A3)*0.025)</f>
        <v>1.05</v>
      </c>
      <c r="C3" s="6">
        <f>AVERAGE(A:A)</f>
        <v>64.193548387096769</v>
      </c>
      <c r="D3" s="6">
        <v>0.95</v>
      </c>
      <c r="F3" s="11"/>
      <c r="G3" s="12" t="s">
        <v>50</v>
      </c>
      <c r="H3" s="13">
        <f>(COUNT(A:A)+1)/4</f>
        <v>8</v>
      </c>
      <c r="I3" s="14"/>
    </row>
    <row r="4" spans="1:9" x14ac:dyDescent="0.2">
      <c r="A4" s="5">
        <v>40</v>
      </c>
      <c r="B4" s="6">
        <f>(COUNTIF($A$2:$A$32,$A4)-1)*0.025+1-(COUNTIF($A$2:$A3,$A4)*0.025)</f>
        <v>1.0250000000000001</v>
      </c>
      <c r="C4" s="6">
        <f>AVERAGE(A:A)</f>
        <v>64.193548387096769</v>
      </c>
      <c r="D4" s="6">
        <v>0.7</v>
      </c>
      <c r="F4" s="11"/>
      <c r="G4" s="12"/>
      <c r="H4" s="15" t="str">
        <f>IF(H3=INT(H3),"Rule 1 applies", IF(H3=CEILING(H3,0.5),"Rule 2 applies", "Rule 3 applies"))</f>
        <v>Rule 1 applies</v>
      </c>
      <c r="I4" s="16"/>
    </row>
    <row r="5" spans="1:9" x14ac:dyDescent="0.2">
      <c r="A5" s="5">
        <v>40</v>
      </c>
      <c r="B5" s="6">
        <f>(COUNTIF($A$2:$A$32,$A5)-1)*0.025+1-(COUNTIF($A$2:$A4,$A5)*0.025)</f>
        <v>1</v>
      </c>
      <c r="C5" s="6" t="s">
        <v>44</v>
      </c>
      <c r="F5" s="11"/>
      <c r="G5" s="12" t="str">
        <f>IF(H4="Rule 2 applies", "average these ranks:", "use rank:")</f>
        <v>use rank:</v>
      </c>
      <c r="H5" s="13">
        <f>IF(H4="Rule 2 applies", FLOOR(H3,1), ROUND(H3,0))</f>
        <v>8</v>
      </c>
      <c r="I5" s="17" t="str">
        <f>IF(H4="Rule 2 applies", CEILING(H3,1), "")</f>
        <v/>
      </c>
    </row>
    <row r="6" spans="1:9" x14ac:dyDescent="0.2">
      <c r="A6" s="5">
        <v>49</v>
      </c>
      <c r="B6" s="6">
        <f>(COUNTIF($A$2:$A$32,$A6)-1)*0.025+1-(COUNTIF($A$2:$A5,$A6)*0.025)</f>
        <v>1</v>
      </c>
      <c r="C6" s="6">
        <f>MEDIAN(A:A)</f>
        <v>66</v>
      </c>
      <c r="D6" s="6">
        <v>0.95</v>
      </c>
      <c r="F6" s="11"/>
      <c r="G6" s="12" t="str">
        <f>IF(H4="Rule 2 applies", "average these values:", "value of rank:")</f>
        <v>value of rank:</v>
      </c>
      <c r="H6" s="18">
        <f>SMALL(A:A,H5)</f>
        <v>52</v>
      </c>
      <c r="I6" s="17" t="str">
        <f>IF(H4="Rule 2 applies", SMALL(A:A,I5), "")</f>
        <v/>
      </c>
    </row>
    <row r="7" spans="1:9" x14ac:dyDescent="0.2">
      <c r="A7" s="5">
        <v>50</v>
      </c>
      <c r="B7" s="6">
        <f>(COUNTIF($A$2:$A$32,$A7)-1)*0.025+1-(COUNTIF($A$2:$A6,$A7)*0.025)</f>
        <v>1</v>
      </c>
      <c r="C7" s="6">
        <f>MEDIAN(A:A)</f>
        <v>66</v>
      </c>
      <c r="D7" s="6">
        <v>0.7</v>
      </c>
      <c r="F7" s="19"/>
      <c r="G7" s="20" t="s">
        <v>51</v>
      </c>
      <c r="H7" s="20">
        <f>IF(H4="Rule 2 applies",(H6+I6)/2,H6)</f>
        <v>52</v>
      </c>
      <c r="I7" s="21"/>
    </row>
    <row r="8" spans="1:9" x14ac:dyDescent="0.2">
      <c r="A8" s="5">
        <v>51</v>
      </c>
      <c r="B8" s="6">
        <f>(COUNTIF($A$2:$A$32,$A8)-1)*0.025+1-(COUNTIF($A$2:$A7,$A8)*0.025)</f>
        <v>1</v>
      </c>
      <c r="C8" s="22" t="s">
        <v>52</v>
      </c>
      <c r="F8" s="11"/>
      <c r="G8" s="12" t="s">
        <v>53</v>
      </c>
      <c r="H8" s="13">
        <f>(3*(COUNT(A:A)+1))/4</f>
        <v>24</v>
      </c>
      <c r="I8" s="14"/>
    </row>
    <row r="9" spans="1:9" x14ac:dyDescent="0.2">
      <c r="A9" s="5">
        <v>52</v>
      </c>
      <c r="B9" s="6">
        <f>(COUNTIF($A$2:$A$32,$A9)-1)*0.025+1-(COUNTIF($A$2:$A8,$A9)*0.025)</f>
        <v>1.0249999999999999</v>
      </c>
      <c r="C9" s="6">
        <f>H7</f>
        <v>52</v>
      </c>
      <c r="D9" s="6">
        <v>0.95</v>
      </c>
      <c r="F9" s="11"/>
      <c r="G9" s="12"/>
      <c r="H9" s="15" t="str">
        <f>IF(H8=INT(H8),"Rule 1 applies", IF(H8=CEILING(H8,0.5),"Rule 2 applies", "Rule 3 applies"))</f>
        <v>Rule 1 applies</v>
      </c>
      <c r="I9" s="16"/>
    </row>
    <row r="10" spans="1:9" x14ac:dyDescent="0.2">
      <c r="A10" s="5">
        <v>52</v>
      </c>
      <c r="B10" s="6">
        <f>(COUNTIF($A$2:$A$32,$A10)-1)*0.025+1-(COUNTIF($A$2:$A9,$A10)*0.025)</f>
        <v>0.99999999999999989</v>
      </c>
      <c r="C10" s="13">
        <f>H7</f>
        <v>52</v>
      </c>
      <c r="D10" s="6">
        <v>0.7</v>
      </c>
      <c r="F10" s="11"/>
      <c r="G10" s="12" t="str">
        <f>IF(H9="Rule 2 applies", "average these ranks:", "use rank:")</f>
        <v>use rank:</v>
      </c>
      <c r="H10" s="13">
        <f>IF(H9="Rule 2 applies",FLOOR(H8,1),ROUND(H8,0))</f>
        <v>24</v>
      </c>
      <c r="I10" s="17" t="str">
        <f>IF(H9="Rule 2 applies", CEILING(H8,1), "")</f>
        <v/>
      </c>
    </row>
    <row r="11" spans="1:9" x14ac:dyDescent="0.2">
      <c r="A11" s="5">
        <v>55</v>
      </c>
      <c r="B11" s="6">
        <f>(COUNTIF($A$2:$A$32,$A11)-1)*0.025+1-(COUNTIF($A$2:$A10,$A11)*0.025)</f>
        <v>1</v>
      </c>
      <c r="C11" s="23" t="s">
        <v>54</v>
      </c>
      <c r="F11" s="11"/>
      <c r="G11" s="12" t="str">
        <f>IF(H9="Rule 2 applies", "average these values:", "value of rank:")</f>
        <v>value of rank:</v>
      </c>
      <c r="H11" s="18">
        <f>SMALL(A:A,H10)</f>
        <v>74</v>
      </c>
      <c r="I11" s="17" t="str">
        <f>IF(H9="Rule 2 applies",SMALL(A:A,I10),"")</f>
        <v/>
      </c>
    </row>
    <row r="12" spans="1:9" x14ac:dyDescent="0.2">
      <c r="A12" s="5">
        <v>58</v>
      </c>
      <c r="B12" s="6">
        <f>(COUNTIF($A$2:$A$32,$A12)-1)*0.025+1-(COUNTIF($A$2:$A11,$A12)*0.025)</f>
        <v>1</v>
      </c>
      <c r="C12" s="6">
        <f>H12</f>
        <v>74</v>
      </c>
      <c r="D12" s="6">
        <v>0.95</v>
      </c>
      <c r="F12" s="19"/>
      <c r="G12" s="20" t="s">
        <v>55</v>
      </c>
      <c r="H12" s="20">
        <f>IF(H9="Rule 2 applies",(H11+I11)/2,H11)</f>
        <v>74</v>
      </c>
      <c r="I12" s="24"/>
    </row>
    <row r="13" spans="1:9" x14ac:dyDescent="0.2">
      <c r="A13" s="5">
        <v>59</v>
      </c>
      <c r="B13" s="6">
        <f>(COUNTIF($A$2:$A$32,$A13)-1)*0.025+1-(COUNTIF($A$2:$A12,$A13)*0.025)</f>
        <v>1</v>
      </c>
      <c r="C13" s="6">
        <f>H12</f>
        <v>74</v>
      </c>
      <c r="D13" s="6">
        <v>0.7</v>
      </c>
    </row>
    <row r="14" spans="1:9" x14ac:dyDescent="0.2">
      <c r="A14" s="5">
        <v>61</v>
      </c>
      <c r="B14" s="6">
        <f>(COUNTIF($A$2:$A$32,$A14)-1)*0.025+1-(COUNTIF($A$2:$A13,$A14)*0.025)</f>
        <v>1</v>
      </c>
      <c r="C14" s="6" t="s">
        <v>56</v>
      </c>
    </row>
    <row r="15" spans="1:9" x14ac:dyDescent="0.2">
      <c r="A15" s="5">
        <v>63</v>
      </c>
      <c r="B15" s="6">
        <f>(COUNTIF($A$2:$A$32,$A15)-1)*0.025+1-(COUNTIF($A$2:$A14,$A15)*0.025)</f>
        <v>1</v>
      </c>
      <c r="C15" s="6">
        <f>STDEV(A:A)</f>
        <v>15.082924903874385</v>
      </c>
      <c r="D15" s="6">
        <f>C15*2</f>
        <v>30.165849807748771</v>
      </c>
      <c r="E15" s="6">
        <f>C15*3</f>
        <v>45.248774711623156</v>
      </c>
    </row>
    <row r="16" spans="1:9" x14ac:dyDescent="0.2">
      <c r="A16" s="5">
        <v>64</v>
      </c>
      <c r="B16" s="6">
        <f>(COUNTIF($A$2:$A$32,$A16)-1)*0.025+1-(COUNTIF($A$2:$A15,$A16)*0.025)</f>
        <v>1</v>
      </c>
      <c r="C16" s="22" t="s">
        <v>57</v>
      </c>
    </row>
    <row r="17" spans="1:6" x14ac:dyDescent="0.2">
      <c r="A17" s="5">
        <v>66</v>
      </c>
      <c r="B17" s="6">
        <f>(COUNTIF($A$2:$A$32,$A17)-1)*0.025+1-(COUNTIF($A$2:$A16,$A17)*0.025)</f>
        <v>1.0249999999999999</v>
      </c>
      <c r="C17" s="6">
        <f>$C$3-$C$15</f>
        <v>49.110623483222383</v>
      </c>
      <c r="D17" s="6">
        <v>0.9</v>
      </c>
    </row>
    <row r="18" spans="1:6" x14ac:dyDescent="0.2">
      <c r="A18" s="5">
        <v>66</v>
      </c>
      <c r="B18" s="6">
        <f>(COUNTIF($A$2:$A$32,$A18)-1)*0.025+1-(COUNTIF($A$2:$A17,$A18)*0.025)</f>
        <v>0.99999999999999989</v>
      </c>
      <c r="C18" s="6">
        <f>$C$3+$C$15</f>
        <v>79.276473290971154</v>
      </c>
      <c r="D18" s="6">
        <v>0.9</v>
      </c>
    </row>
    <row r="19" spans="1:6" x14ac:dyDescent="0.2">
      <c r="A19" s="5">
        <v>71</v>
      </c>
      <c r="B19" s="6">
        <f>(COUNTIF($A$2:$A$32,$A19)-1)*0.025+1-(COUNTIF($A$2:$A18,$A19)*0.025)</f>
        <v>1</v>
      </c>
      <c r="C19" s="22" t="s">
        <v>58</v>
      </c>
    </row>
    <row r="20" spans="1:6" x14ac:dyDescent="0.2">
      <c r="A20" s="5">
        <v>72</v>
      </c>
      <c r="B20" s="6">
        <f>(COUNTIF($A$2:$A$32,$A20)-1)*0.025+1-(COUNTIF($A$2:$A19,$A20)*0.025)</f>
        <v>1.0249999999999999</v>
      </c>
      <c r="C20" s="6">
        <f>$C$3-$D$15</f>
        <v>34.027698579347998</v>
      </c>
      <c r="D20" s="6">
        <v>0.8</v>
      </c>
    </row>
    <row r="21" spans="1:6" x14ac:dyDescent="0.2">
      <c r="A21" s="5">
        <v>72</v>
      </c>
      <c r="B21" s="6">
        <f>(COUNTIF($A$2:$A$32,$A21)-1)*0.025+1-(COUNTIF($A$2:$A20,$A21)*0.025)</f>
        <v>0.99999999999999989</v>
      </c>
      <c r="C21" s="6">
        <f>$C$3+$D$15</f>
        <v>94.359398194845539</v>
      </c>
      <c r="D21" s="6">
        <v>0.8</v>
      </c>
    </row>
    <row r="22" spans="1:6" x14ac:dyDescent="0.2">
      <c r="A22" s="5">
        <v>73</v>
      </c>
      <c r="B22" s="6">
        <f>(COUNTIF($A$2:$A$32,$A22)-1)*0.025+1-(COUNTIF($A$2:$A21,$A22)*0.025)</f>
        <v>1.05</v>
      </c>
      <c r="C22" s="6" t="s">
        <v>59</v>
      </c>
    </row>
    <row r="23" spans="1:6" x14ac:dyDescent="0.2">
      <c r="A23" s="5">
        <v>73</v>
      </c>
      <c r="B23" s="6">
        <f>(COUNTIF($A$2:$A$32,$A23)-1)*0.025+1-(COUNTIF($A$2:$A22,$A23)*0.025)</f>
        <v>1.0250000000000001</v>
      </c>
      <c r="C23" s="6">
        <f>$C$3-$E$15</f>
        <v>18.944773675473613</v>
      </c>
      <c r="D23" s="6">
        <v>0.7</v>
      </c>
    </row>
    <row r="24" spans="1:6" x14ac:dyDescent="0.2">
      <c r="A24" s="5">
        <v>73</v>
      </c>
      <c r="B24" s="6">
        <f>(COUNTIF($A$2:$A$32,$A24)-1)*0.025+1-(COUNTIF($A$2:$A23,$A24)*0.025)</f>
        <v>1</v>
      </c>
      <c r="C24" s="6">
        <f>$C$3+$E$15</f>
        <v>109.44232309871992</v>
      </c>
      <c r="D24" s="6">
        <v>0.7</v>
      </c>
    </row>
    <row r="25" spans="1:6" x14ac:dyDescent="0.2">
      <c r="A25" s="5">
        <v>74</v>
      </c>
      <c r="B25" s="6">
        <f>(COUNTIF($A$2:$A$32,$A25)-1)*0.025+1-(COUNTIF($A$2:$A24,$A25)*0.025)</f>
        <v>1</v>
      </c>
    </row>
    <row r="26" spans="1:6" x14ac:dyDescent="0.2">
      <c r="A26" s="5">
        <v>75</v>
      </c>
      <c r="B26" s="6">
        <f>(COUNTIF($A$2:$A$32,$A26)-1)*0.025+1-(COUNTIF($A$2:$A25,$A26)*0.025)</f>
        <v>1</v>
      </c>
      <c r="E26" s="26" t="s">
        <v>60</v>
      </c>
      <c r="F26" s="27"/>
    </row>
    <row r="27" spans="1:6" x14ac:dyDescent="0.2">
      <c r="A27" s="5">
        <v>78</v>
      </c>
      <c r="B27" s="6">
        <f>(COUNTIF($A$2:$A$32,$A27)-1)*0.025+1-(COUNTIF($A$2:$A26,$A27)*0.025)</f>
        <v>1</v>
      </c>
      <c r="E27" s="28" t="s">
        <v>48</v>
      </c>
      <c r="F27" s="29">
        <f>C3</f>
        <v>64.193548387096769</v>
      </c>
    </row>
    <row r="28" spans="1:6" x14ac:dyDescent="0.2">
      <c r="A28" s="5">
        <v>80</v>
      </c>
      <c r="B28" s="6">
        <f>(COUNTIF($A$2:$A$32,$A28)-1)*0.025+1-(COUNTIF($A$2:$A27,$A28)*0.025)</f>
        <v>1</v>
      </c>
      <c r="E28" s="28" t="s">
        <v>44</v>
      </c>
      <c r="F28" s="29">
        <f>C6</f>
        <v>66</v>
      </c>
    </row>
    <row r="29" spans="1:6" x14ac:dyDescent="0.2">
      <c r="A29" s="5">
        <v>85</v>
      </c>
      <c r="B29" s="6">
        <f>(COUNTIF($A$2:$A$32,$A29)-1)*0.025+1-(COUNTIF($A$2:$A28,$A29)*0.025)</f>
        <v>1</v>
      </c>
      <c r="E29" s="30" t="s">
        <v>52</v>
      </c>
      <c r="F29" s="29">
        <f>C9</f>
        <v>52</v>
      </c>
    </row>
    <row r="30" spans="1:6" x14ac:dyDescent="0.2">
      <c r="A30" s="5">
        <v>86</v>
      </c>
      <c r="B30" s="6">
        <f>(COUNTIF($A$2:$A$32,$A30)-1)*0.025+1-(COUNTIF($A$2:$A29,$A30)*0.025)</f>
        <v>1</v>
      </c>
      <c r="E30" s="30" t="s">
        <v>54</v>
      </c>
      <c r="F30" s="29">
        <f>C12</f>
        <v>74</v>
      </c>
    </row>
    <row r="31" spans="1:6" x14ac:dyDescent="0.2">
      <c r="A31" s="5">
        <v>88</v>
      </c>
      <c r="B31" s="6">
        <f>(COUNTIF($A$2:$A$32,$A31)-1)*0.025+1-(COUNTIF($A$2:$A30,$A31)*0.025)</f>
        <v>1</v>
      </c>
      <c r="E31" s="31" t="s">
        <v>56</v>
      </c>
      <c r="F31" s="32">
        <f>C15</f>
        <v>15.082924903874385</v>
      </c>
    </row>
    <row r="32" spans="1:6" x14ac:dyDescent="0.2">
      <c r="A32" s="5">
        <v>89</v>
      </c>
      <c r="B32" s="6">
        <f>(COUNTIF($A$2:$A$32,$A32)-1)*0.025+1-(COUNTIF($A$2:$A31,$A32)*0.025)</f>
        <v>1</v>
      </c>
    </row>
  </sheetData>
  <sheetProtection sheet="1" objects="1" scenarios="1"/>
  <sortState ref="A2:A32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I32"/>
  <sheetViews>
    <sheetView workbookViewId="0">
      <selection activeCell="B33" sqref="B33"/>
    </sheetView>
  </sheetViews>
  <sheetFormatPr defaultRowHeight="12.75" x14ac:dyDescent="0.2"/>
  <cols>
    <col min="1" max="1" width="8.5703125" style="25" bestFit="1" customWidth="1"/>
    <col min="2" max="4" width="9.140625" style="6"/>
    <col min="5" max="5" width="14.140625" style="6" customWidth="1"/>
    <col min="6" max="6" width="11.140625" style="6" customWidth="1"/>
    <col min="7" max="260" width="9.140625" style="6"/>
    <col min="261" max="261" width="14.140625" style="6" customWidth="1"/>
    <col min="262" max="262" width="11.140625" style="6" customWidth="1"/>
    <col min="263" max="516" width="9.140625" style="6"/>
    <col min="517" max="517" width="14.140625" style="6" customWidth="1"/>
    <col min="518" max="518" width="11.140625" style="6" customWidth="1"/>
    <col min="519" max="772" width="9.140625" style="6"/>
    <col min="773" max="773" width="14.140625" style="6" customWidth="1"/>
    <col min="774" max="774" width="11.140625" style="6" customWidth="1"/>
    <col min="775" max="1028" width="9.140625" style="6"/>
    <col min="1029" max="1029" width="14.140625" style="6" customWidth="1"/>
    <col min="1030" max="1030" width="11.140625" style="6" customWidth="1"/>
    <col min="1031" max="1284" width="9.140625" style="6"/>
    <col min="1285" max="1285" width="14.140625" style="6" customWidth="1"/>
    <col min="1286" max="1286" width="11.140625" style="6" customWidth="1"/>
    <col min="1287" max="1540" width="9.140625" style="6"/>
    <col min="1541" max="1541" width="14.140625" style="6" customWidth="1"/>
    <col min="1542" max="1542" width="11.140625" style="6" customWidth="1"/>
    <col min="1543" max="1796" width="9.140625" style="6"/>
    <col min="1797" max="1797" width="14.140625" style="6" customWidth="1"/>
    <col min="1798" max="1798" width="11.140625" style="6" customWidth="1"/>
    <col min="1799" max="2052" width="9.140625" style="6"/>
    <col min="2053" max="2053" width="14.140625" style="6" customWidth="1"/>
    <col min="2054" max="2054" width="11.140625" style="6" customWidth="1"/>
    <col min="2055" max="2308" width="9.140625" style="6"/>
    <col min="2309" max="2309" width="14.140625" style="6" customWidth="1"/>
    <col min="2310" max="2310" width="11.140625" style="6" customWidth="1"/>
    <col min="2311" max="2564" width="9.140625" style="6"/>
    <col min="2565" max="2565" width="14.140625" style="6" customWidth="1"/>
    <col min="2566" max="2566" width="11.140625" style="6" customWidth="1"/>
    <col min="2567" max="2820" width="9.140625" style="6"/>
    <col min="2821" max="2821" width="14.140625" style="6" customWidth="1"/>
    <col min="2822" max="2822" width="11.140625" style="6" customWidth="1"/>
    <col min="2823" max="3076" width="9.140625" style="6"/>
    <col min="3077" max="3077" width="14.140625" style="6" customWidth="1"/>
    <col min="3078" max="3078" width="11.140625" style="6" customWidth="1"/>
    <col min="3079" max="3332" width="9.140625" style="6"/>
    <col min="3333" max="3333" width="14.140625" style="6" customWidth="1"/>
    <col min="3334" max="3334" width="11.140625" style="6" customWidth="1"/>
    <col min="3335" max="3588" width="9.140625" style="6"/>
    <col min="3589" max="3589" width="14.140625" style="6" customWidth="1"/>
    <col min="3590" max="3590" width="11.140625" style="6" customWidth="1"/>
    <col min="3591" max="3844" width="9.140625" style="6"/>
    <col min="3845" max="3845" width="14.140625" style="6" customWidth="1"/>
    <col min="3846" max="3846" width="11.140625" style="6" customWidth="1"/>
    <col min="3847" max="4100" width="9.140625" style="6"/>
    <col min="4101" max="4101" width="14.140625" style="6" customWidth="1"/>
    <col min="4102" max="4102" width="11.140625" style="6" customWidth="1"/>
    <col min="4103" max="4356" width="9.140625" style="6"/>
    <col min="4357" max="4357" width="14.140625" style="6" customWidth="1"/>
    <col min="4358" max="4358" width="11.140625" style="6" customWidth="1"/>
    <col min="4359" max="4612" width="9.140625" style="6"/>
    <col min="4613" max="4613" width="14.140625" style="6" customWidth="1"/>
    <col min="4614" max="4614" width="11.140625" style="6" customWidth="1"/>
    <col min="4615" max="4868" width="9.140625" style="6"/>
    <col min="4869" max="4869" width="14.140625" style="6" customWidth="1"/>
    <col min="4870" max="4870" width="11.140625" style="6" customWidth="1"/>
    <col min="4871" max="5124" width="9.140625" style="6"/>
    <col min="5125" max="5125" width="14.140625" style="6" customWidth="1"/>
    <col min="5126" max="5126" width="11.140625" style="6" customWidth="1"/>
    <col min="5127" max="5380" width="9.140625" style="6"/>
    <col min="5381" max="5381" width="14.140625" style="6" customWidth="1"/>
    <col min="5382" max="5382" width="11.140625" style="6" customWidth="1"/>
    <col min="5383" max="5636" width="9.140625" style="6"/>
    <col min="5637" max="5637" width="14.140625" style="6" customWidth="1"/>
    <col min="5638" max="5638" width="11.140625" style="6" customWidth="1"/>
    <col min="5639" max="5892" width="9.140625" style="6"/>
    <col min="5893" max="5893" width="14.140625" style="6" customWidth="1"/>
    <col min="5894" max="5894" width="11.140625" style="6" customWidth="1"/>
    <col min="5895" max="6148" width="9.140625" style="6"/>
    <col min="6149" max="6149" width="14.140625" style="6" customWidth="1"/>
    <col min="6150" max="6150" width="11.140625" style="6" customWidth="1"/>
    <col min="6151" max="6404" width="9.140625" style="6"/>
    <col min="6405" max="6405" width="14.140625" style="6" customWidth="1"/>
    <col min="6406" max="6406" width="11.140625" style="6" customWidth="1"/>
    <col min="6407" max="6660" width="9.140625" style="6"/>
    <col min="6661" max="6661" width="14.140625" style="6" customWidth="1"/>
    <col min="6662" max="6662" width="11.140625" style="6" customWidth="1"/>
    <col min="6663" max="6916" width="9.140625" style="6"/>
    <col min="6917" max="6917" width="14.140625" style="6" customWidth="1"/>
    <col min="6918" max="6918" width="11.140625" style="6" customWidth="1"/>
    <col min="6919" max="7172" width="9.140625" style="6"/>
    <col min="7173" max="7173" width="14.140625" style="6" customWidth="1"/>
    <col min="7174" max="7174" width="11.140625" style="6" customWidth="1"/>
    <col min="7175" max="7428" width="9.140625" style="6"/>
    <col min="7429" max="7429" width="14.140625" style="6" customWidth="1"/>
    <col min="7430" max="7430" width="11.140625" style="6" customWidth="1"/>
    <col min="7431" max="7684" width="9.140625" style="6"/>
    <col min="7685" max="7685" width="14.140625" style="6" customWidth="1"/>
    <col min="7686" max="7686" width="11.140625" style="6" customWidth="1"/>
    <col min="7687" max="7940" width="9.140625" style="6"/>
    <col min="7941" max="7941" width="14.140625" style="6" customWidth="1"/>
    <col min="7942" max="7942" width="11.140625" style="6" customWidth="1"/>
    <col min="7943" max="8196" width="9.140625" style="6"/>
    <col min="8197" max="8197" width="14.140625" style="6" customWidth="1"/>
    <col min="8198" max="8198" width="11.140625" style="6" customWidth="1"/>
    <col min="8199" max="8452" width="9.140625" style="6"/>
    <col min="8453" max="8453" width="14.140625" style="6" customWidth="1"/>
    <col min="8454" max="8454" width="11.140625" style="6" customWidth="1"/>
    <col min="8455" max="8708" width="9.140625" style="6"/>
    <col min="8709" max="8709" width="14.140625" style="6" customWidth="1"/>
    <col min="8710" max="8710" width="11.140625" style="6" customWidth="1"/>
    <col min="8711" max="8964" width="9.140625" style="6"/>
    <col min="8965" max="8965" width="14.140625" style="6" customWidth="1"/>
    <col min="8966" max="8966" width="11.140625" style="6" customWidth="1"/>
    <col min="8967" max="9220" width="9.140625" style="6"/>
    <col min="9221" max="9221" width="14.140625" style="6" customWidth="1"/>
    <col min="9222" max="9222" width="11.140625" style="6" customWidth="1"/>
    <col min="9223" max="9476" width="9.140625" style="6"/>
    <col min="9477" max="9477" width="14.140625" style="6" customWidth="1"/>
    <col min="9478" max="9478" width="11.140625" style="6" customWidth="1"/>
    <col min="9479" max="9732" width="9.140625" style="6"/>
    <col min="9733" max="9733" width="14.140625" style="6" customWidth="1"/>
    <col min="9734" max="9734" width="11.140625" style="6" customWidth="1"/>
    <col min="9735" max="9988" width="9.140625" style="6"/>
    <col min="9989" max="9989" width="14.140625" style="6" customWidth="1"/>
    <col min="9990" max="9990" width="11.140625" style="6" customWidth="1"/>
    <col min="9991" max="10244" width="9.140625" style="6"/>
    <col min="10245" max="10245" width="14.140625" style="6" customWidth="1"/>
    <col min="10246" max="10246" width="11.140625" style="6" customWidth="1"/>
    <col min="10247" max="10500" width="9.140625" style="6"/>
    <col min="10501" max="10501" width="14.140625" style="6" customWidth="1"/>
    <col min="10502" max="10502" width="11.140625" style="6" customWidth="1"/>
    <col min="10503" max="10756" width="9.140625" style="6"/>
    <col min="10757" max="10757" width="14.140625" style="6" customWidth="1"/>
    <col min="10758" max="10758" width="11.140625" style="6" customWidth="1"/>
    <col min="10759" max="11012" width="9.140625" style="6"/>
    <col min="11013" max="11013" width="14.140625" style="6" customWidth="1"/>
    <col min="11014" max="11014" width="11.140625" style="6" customWidth="1"/>
    <col min="11015" max="11268" width="9.140625" style="6"/>
    <col min="11269" max="11269" width="14.140625" style="6" customWidth="1"/>
    <col min="11270" max="11270" width="11.140625" style="6" customWidth="1"/>
    <col min="11271" max="11524" width="9.140625" style="6"/>
    <col min="11525" max="11525" width="14.140625" style="6" customWidth="1"/>
    <col min="11526" max="11526" width="11.140625" style="6" customWidth="1"/>
    <col min="11527" max="11780" width="9.140625" style="6"/>
    <col min="11781" max="11781" width="14.140625" style="6" customWidth="1"/>
    <col min="11782" max="11782" width="11.140625" style="6" customWidth="1"/>
    <col min="11783" max="12036" width="9.140625" style="6"/>
    <col min="12037" max="12037" width="14.140625" style="6" customWidth="1"/>
    <col min="12038" max="12038" width="11.140625" style="6" customWidth="1"/>
    <col min="12039" max="12292" width="9.140625" style="6"/>
    <col min="12293" max="12293" width="14.140625" style="6" customWidth="1"/>
    <col min="12294" max="12294" width="11.140625" style="6" customWidth="1"/>
    <col min="12295" max="12548" width="9.140625" style="6"/>
    <col min="12549" max="12549" width="14.140625" style="6" customWidth="1"/>
    <col min="12550" max="12550" width="11.140625" style="6" customWidth="1"/>
    <col min="12551" max="12804" width="9.140625" style="6"/>
    <col min="12805" max="12805" width="14.140625" style="6" customWidth="1"/>
    <col min="12806" max="12806" width="11.140625" style="6" customWidth="1"/>
    <col min="12807" max="13060" width="9.140625" style="6"/>
    <col min="13061" max="13061" width="14.140625" style="6" customWidth="1"/>
    <col min="13062" max="13062" width="11.140625" style="6" customWidth="1"/>
    <col min="13063" max="13316" width="9.140625" style="6"/>
    <col min="13317" max="13317" width="14.140625" style="6" customWidth="1"/>
    <col min="13318" max="13318" width="11.140625" style="6" customWidth="1"/>
    <col min="13319" max="13572" width="9.140625" style="6"/>
    <col min="13573" max="13573" width="14.140625" style="6" customWidth="1"/>
    <col min="13574" max="13574" width="11.140625" style="6" customWidth="1"/>
    <col min="13575" max="13828" width="9.140625" style="6"/>
    <col min="13829" max="13829" width="14.140625" style="6" customWidth="1"/>
    <col min="13830" max="13830" width="11.140625" style="6" customWidth="1"/>
    <col min="13831" max="14084" width="9.140625" style="6"/>
    <col min="14085" max="14085" width="14.140625" style="6" customWidth="1"/>
    <col min="14086" max="14086" width="11.140625" style="6" customWidth="1"/>
    <col min="14087" max="14340" width="9.140625" style="6"/>
    <col min="14341" max="14341" width="14.140625" style="6" customWidth="1"/>
    <col min="14342" max="14342" width="11.140625" style="6" customWidth="1"/>
    <col min="14343" max="14596" width="9.140625" style="6"/>
    <col min="14597" max="14597" width="14.140625" style="6" customWidth="1"/>
    <col min="14598" max="14598" width="11.140625" style="6" customWidth="1"/>
    <col min="14599" max="14852" width="9.140625" style="6"/>
    <col min="14853" max="14853" width="14.140625" style="6" customWidth="1"/>
    <col min="14854" max="14854" width="11.140625" style="6" customWidth="1"/>
    <col min="14855" max="15108" width="9.140625" style="6"/>
    <col min="15109" max="15109" width="14.140625" style="6" customWidth="1"/>
    <col min="15110" max="15110" width="11.140625" style="6" customWidth="1"/>
    <col min="15111" max="15364" width="9.140625" style="6"/>
    <col min="15365" max="15365" width="14.140625" style="6" customWidth="1"/>
    <col min="15366" max="15366" width="11.140625" style="6" customWidth="1"/>
    <col min="15367" max="15620" width="9.140625" style="6"/>
    <col min="15621" max="15621" width="14.140625" style="6" customWidth="1"/>
    <col min="15622" max="15622" width="11.140625" style="6" customWidth="1"/>
    <col min="15623" max="15876" width="9.140625" style="6"/>
    <col min="15877" max="15877" width="14.140625" style="6" customWidth="1"/>
    <col min="15878" max="15878" width="11.140625" style="6" customWidth="1"/>
    <col min="15879" max="16132" width="9.140625" style="6"/>
    <col min="16133" max="16133" width="14.140625" style="6" customWidth="1"/>
    <col min="16134" max="16134" width="11.140625" style="6" customWidth="1"/>
    <col min="16135" max="16384" width="9.140625" style="6"/>
  </cols>
  <sheetData>
    <row r="1" spans="1:9" x14ac:dyDescent="0.2">
      <c r="A1" s="3" t="s">
        <v>2</v>
      </c>
    </row>
    <row r="2" spans="1:9" x14ac:dyDescent="0.2">
      <c r="A2" s="5">
        <v>59</v>
      </c>
      <c r="B2" s="6">
        <f>(COUNTIF($A$2:$A$32,$A2)-1)*0.025+1</f>
        <v>1.0249999999999999</v>
      </c>
      <c r="C2" s="6" t="s">
        <v>48</v>
      </c>
      <c r="F2" s="7"/>
      <c r="G2" s="8" t="s">
        <v>49</v>
      </c>
      <c r="H2" s="9"/>
      <c r="I2" s="10"/>
    </row>
    <row r="3" spans="1:9" x14ac:dyDescent="0.2">
      <c r="A3" s="5">
        <v>59</v>
      </c>
      <c r="B3" s="6">
        <f>(COUNTIF($A$2:$A$32,$A3)-1)*0.025+1-(COUNTIF($A$2:$A2,$A3)*0.025)</f>
        <v>0.99999999999999989</v>
      </c>
      <c r="C3" s="6">
        <f>AVERAGE(A:A)</f>
        <v>81.290322580645167</v>
      </c>
      <c r="D3" s="6">
        <v>0.95</v>
      </c>
      <c r="F3" s="11"/>
      <c r="G3" s="12" t="s">
        <v>50</v>
      </c>
      <c r="H3" s="13">
        <f>(COUNT(A:A)+1)/4</f>
        <v>8</v>
      </c>
      <c r="I3" s="14"/>
    </row>
    <row r="4" spans="1:9" x14ac:dyDescent="0.2">
      <c r="A4" s="5">
        <v>64</v>
      </c>
      <c r="B4" s="6">
        <f>(COUNTIF($A$2:$A$32,$A4)-1)*0.025+1-(COUNTIF($A$2:$A3,$A4)*0.025)</f>
        <v>1</v>
      </c>
      <c r="C4" s="6">
        <f>AVERAGE(A:A)</f>
        <v>81.290322580645167</v>
      </c>
      <c r="D4" s="6">
        <v>0.7</v>
      </c>
      <c r="F4" s="11"/>
      <c r="G4" s="12"/>
      <c r="H4" s="15" t="str">
        <f>IF(H3=INT(H3),"Rule 1 applies", IF(H3=CEILING(H3,0.5),"Rule 2 applies", "Rule 3 applies"))</f>
        <v>Rule 1 applies</v>
      </c>
      <c r="I4" s="16"/>
    </row>
    <row r="5" spans="1:9" x14ac:dyDescent="0.2">
      <c r="A5" s="5">
        <v>66</v>
      </c>
      <c r="B5" s="6">
        <f>(COUNTIF($A$2:$A$32,$A5)-1)*0.025+1-(COUNTIF($A$2:$A4,$A5)*0.025)</f>
        <v>1</v>
      </c>
      <c r="C5" s="6" t="s">
        <v>44</v>
      </c>
      <c r="F5" s="11"/>
      <c r="G5" s="12" t="str">
        <f>IF(H4="Rule 2 applies", "average these ranks:", "use rank:")</f>
        <v>use rank:</v>
      </c>
      <c r="H5" s="13">
        <f>IF(H4="Rule 2 applies", FLOOR(H3,1), ROUND(H3,0))</f>
        <v>8</v>
      </c>
      <c r="I5" s="17" t="str">
        <f>IF(H4="Rule 2 applies", CEILING(H3,1), "")</f>
        <v/>
      </c>
    </row>
    <row r="6" spans="1:9" x14ac:dyDescent="0.2">
      <c r="A6" s="5">
        <v>71</v>
      </c>
      <c r="B6" s="6">
        <f>(COUNTIF($A$2:$A$32,$A6)-1)*0.025+1-(COUNTIF($A$2:$A5,$A6)*0.025)</f>
        <v>1</v>
      </c>
      <c r="C6" s="6">
        <f>MEDIAN(A:A)</f>
        <v>83</v>
      </c>
      <c r="D6" s="6">
        <v>0.95</v>
      </c>
      <c r="F6" s="11"/>
      <c r="G6" s="12" t="str">
        <f>IF(H4="Rule 2 applies", "average these values:", "value of rank:")</f>
        <v>value of rank:</v>
      </c>
      <c r="H6" s="18">
        <f>SMALL(A:A,H5)</f>
        <v>75</v>
      </c>
      <c r="I6" s="17" t="str">
        <f>IF(H4="Rule 2 applies", SMALL(A:A,I5), "")</f>
        <v/>
      </c>
    </row>
    <row r="7" spans="1:9" x14ac:dyDescent="0.2">
      <c r="A7" s="5">
        <v>72</v>
      </c>
      <c r="B7" s="6">
        <f>(COUNTIF($A$2:$A$32,$A7)-1)*0.025+1-(COUNTIF($A$2:$A6,$A7)*0.025)</f>
        <v>1</v>
      </c>
      <c r="C7" s="6">
        <f>MEDIAN(A:A)</f>
        <v>83</v>
      </c>
      <c r="D7" s="6">
        <v>0.7</v>
      </c>
      <c r="F7" s="19"/>
      <c r="G7" s="20" t="s">
        <v>51</v>
      </c>
      <c r="H7" s="20">
        <f>IF(H4="Rule 2 applies",(H6+I6)/2,H6)</f>
        <v>75</v>
      </c>
      <c r="I7" s="21"/>
    </row>
    <row r="8" spans="1:9" x14ac:dyDescent="0.2">
      <c r="A8" s="5">
        <v>74</v>
      </c>
      <c r="B8" s="6">
        <f>(COUNTIF($A$2:$A$32,$A8)-1)*0.025+1-(COUNTIF($A$2:$A7,$A8)*0.025)</f>
        <v>1</v>
      </c>
      <c r="C8" s="22" t="s">
        <v>52</v>
      </c>
      <c r="F8" s="11"/>
      <c r="G8" s="12" t="s">
        <v>53</v>
      </c>
      <c r="H8" s="13">
        <f>(3*(COUNT(A:A)+1))/4</f>
        <v>24</v>
      </c>
      <c r="I8" s="14"/>
    </row>
    <row r="9" spans="1:9" x14ac:dyDescent="0.2">
      <c r="A9" s="5">
        <v>75</v>
      </c>
      <c r="B9" s="6">
        <f>(COUNTIF($A$2:$A$32,$A9)-1)*0.025+1-(COUNTIF($A$2:$A8,$A9)*0.025)</f>
        <v>1</v>
      </c>
      <c r="C9" s="6">
        <f>H7</f>
        <v>75</v>
      </c>
      <c r="D9" s="6">
        <v>0.95</v>
      </c>
      <c r="F9" s="11"/>
      <c r="G9" s="12"/>
      <c r="H9" s="15" t="str">
        <f>IF(H8=INT(H8),"Rule 1 applies", IF(H8=CEILING(H8,0.5),"Rule 2 applies", "Rule 3 applies"))</f>
        <v>Rule 1 applies</v>
      </c>
      <c r="I9" s="16"/>
    </row>
    <row r="10" spans="1:9" x14ac:dyDescent="0.2">
      <c r="A10" s="5">
        <v>76</v>
      </c>
      <c r="B10" s="6">
        <f>(COUNTIF($A$2:$A$32,$A10)-1)*0.025+1-(COUNTIF($A$2:$A9,$A10)*0.025)</f>
        <v>1</v>
      </c>
      <c r="C10" s="13">
        <f>H7</f>
        <v>75</v>
      </c>
      <c r="D10" s="6">
        <v>0.7</v>
      </c>
      <c r="F10" s="11"/>
      <c r="G10" s="12" t="str">
        <f>IF(H9="Rule 2 applies", "average these ranks:", "use rank:")</f>
        <v>use rank:</v>
      </c>
      <c r="H10" s="13">
        <f>IF(H9="Rule 2 applies",FLOOR(H8,1),ROUND(H8,0))</f>
        <v>24</v>
      </c>
      <c r="I10" s="17" t="str">
        <f>IF(H9="Rule 2 applies", CEILING(H8,1), "")</f>
        <v/>
      </c>
    </row>
    <row r="11" spans="1:9" x14ac:dyDescent="0.2">
      <c r="A11" s="5">
        <v>77</v>
      </c>
      <c r="B11" s="6">
        <f>(COUNTIF($A$2:$A$32,$A11)-1)*0.025+1-(COUNTIF($A$2:$A10,$A11)*0.025)</f>
        <v>1.0249999999999999</v>
      </c>
      <c r="C11" s="23" t="s">
        <v>54</v>
      </c>
      <c r="F11" s="11"/>
      <c r="G11" s="12" t="str">
        <f>IF(H9="Rule 2 applies", "average these values:", "value of rank:")</f>
        <v>value of rank:</v>
      </c>
      <c r="H11" s="18">
        <f>SMALL(A:A,H10)</f>
        <v>88</v>
      </c>
      <c r="I11" s="17" t="str">
        <f>IF(H9="Rule 2 applies",SMALL(A:A,I10),"")</f>
        <v/>
      </c>
    </row>
    <row r="12" spans="1:9" x14ac:dyDescent="0.2">
      <c r="A12" s="5">
        <v>77</v>
      </c>
      <c r="B12" s="6">
        <f>(COUNTIF($A$2:$A$32,$A12)-1)*0.025+1-(COUNTIF($A$2:$A11,$A12)*0.025)</f>
        <v>0.99999999999999989</v>
      </c>
      <c r="C12" s="6">
        <f>H12</f>
        <v>88</v>
      </c>
      <c r="D12" s="6">
        <v>0.95</v>
      </c>
      <c r="F12" s="19"/>
      <c r="G12" s="20" t="s">
        <v>55</v>
      </c>
      <c r="H12" s="20">
        <f>IF(H9="Rule 2 applies",(H11+I11)/2,H11)</f>
        <v>88</v>
      </c>
      <c r="I12" s="24"/>
    </row>
    <row r="13" spans="1:9" x14ac:dyDescent="0.2">
      <c r="A13" s="5">
        <v>79</v>
      </c>
      <c r="B13" s="6">
        <f>(COUNTIF($A$2:$A$32,$A13)-1)*0.025+1-(COUNTIF($A$2:$A12,$A13)*0.025)</f>
        <v>1.0249999999999999</v>
      </c>
      <c r="C13" s="6">
        <f>H12</f>
        <v>88</v>
      </c>
      <c r="D13" s="6">
        <v>0.7</v>
      </c>
    </row>
    <row r="14" spans="1:9" x14ac:dyDescent="0.2">
      <c r="A14" s="5">
        <v>79</v>
      </c>
      <c r="B14" s="6">
        <f>(COUNTIF($A$2:$A$32,$A14)-1)*0.025+1-(COUNTIF($A$2:$A13,$A14)*0.025)</f>
        <v>0.99999999999999989</v>
      </c>
      <c r="C14" s="6" t="s">
        <v>56</v>
      </c>
    </row>
    <row r="15" spans="1:9" x14ac:dyDescent="0.2">
      <c r="A15" s="5">
        <v>80</v>
      </c>
      <c r="B15" s="6">
        <f>(COUNTIF($A$2:$A$32,$A15)-1)*0.025+1-(COUNTIF($A$2:$A14,$A15)*0.025)</f>
        <v>1</v>
      </c>
      <c r="C15" s="6">
        <f>STDEV(A:A)</f>
        <v>10.396132448775013</v>
      </c>
      <c r="D15" s="6">
        <f>C15*2</f>
        <v>20.792264897550027</v>
      </c>
      <c r="E15" s="6">
        <f>C15*3</f>
        <v>31.18839734632504</v>
      </c>
    </row>
    <row r="16" spans="1:9" x14ac:dyDescent="0.2">
      <c r="A16" s="5">
        <v>82</v>
      </c>
      <c r="B16" s="6">
        <f>(COUNTIF($A$2:$A$32,$A16)-1)*0.025+1-(COUNTIF($A$2:$A15,$A16)*0.025)</f>
        <v>1</v>
      </c>
      <c r="C16" s="22" t="s">
        <v>57</v>
      </c>
    </row>
    <row r="17" spans="1:6" x14ac:dyDescent="0.2">
      <c r="A17" s="5">
        <v>83</v>
      </c>
      <c r="B17" s="6">
        <f>(COUNTIF($A$2:$A$32,$A17)-1)*0.025+1-(COUNTIF($A$2:$A16,$A17)*0.025)</f>
        <v>1</v>
      </c>
      <c r="C17" s="6">
        <f>$C$3-$C$15</f>
        <v>70.894190131870147</v>
      </c>
      <c r="D17" s="6">
        <v>0.9</v>
      </c>
    </row>
    <row r="18" spans="1:6" x14ac:dyDescent="0.2">
      <c r="A18" s="5">
        <v>85</v>
      </c>
      <c r="B18" s="6">
        <f>(COUNTIF($A$2:$A$32,$A18)-1)*0.025+1-(COUNTIF($A$2:$A17,$A18)*0.025)</f>
        <v>1.0249999999999999</v>
      </c>
      <c r="C18" s="6">
        <f>$C$3+$C$15</f>
        <v>91.686455029420188</v>
      </c>
      <c r="D18" s="6">
        <v>0.9</v>
      </c>
    </row>
    <row r="19" spans="1:6" x14ac:dyDescent="0.2">
      <c r="A19" s="5">
        <v>85</v>
      </c>
      <c r="B19" s="6">
        <f>(COUNTIF($A$2:$A$32,$A19)-1)*0.025+1-(COUNTIF($A$2:$A18,$A19)*0.025)</f>
        <v>0.99999999999999989</v>
      </c>
      <c r="C19" s="22" t="s">
        <v>58</v>
      </c>
    </row>
    <row r="20" spans="1:6" x14ac:dyDescent="0.2">
      <c r="A20" s="5">
        <v>86</v>
      </c>
      <c r="B20" s="6">
        <f>(COUNTIF($A$2:$A$32,$A20)-1)*0.025+1-(COUNTIF($A$2:$A19,$A20)*0.025)</f>
        <v>1.075</v>
      </c>
      <c r="C20" s="6">
        <f>$C$3-$D$15</f>
        <v>60.498057683095141</v>
      </c>
      <c r="D20" s="6">
        <v>0.8</v>
      </c>
    </row>
    <row r="21" spans="1:6" x14ac:dyDescent="0.2">
      <c r="A21" s="5">
        <v>86</v>
      </c>
      <c r="B21" s="6">
        <f>(COUNTIF($A$2:$A$32,$A21)-1)*0.025+1-(COUNTIF($A$2:$A20,$A21)*0.025)</f>
        <v>1.05</v>
      </c>
      <c r="C21" s="6">
        <f>$C$3+$D$15</f>
        <v>102.08258747819519</v>
      </c>
      <c r="D21" s="6">
        <v>0.8</v>
      </c>
    </row>
    <row r="22" spans="1:6" x14ac:dyDescent="0.2">
      <c r="A22" s="5">
        <v>86</v>
      </c>
      <c r="B22" s="6">
        <f>(COUNTIF($A$2:$A$32,$A22)-1)*0.025+1-(COUNTIF($A$2:$A21,$A22)*0.025)</f>
        <v>1.0249999999999999</v>
      </c>
      <c r="C22" s="6" t="s">
        <v>59</v>
      </c>
    </row>
    <row r="23" spans="1:6" x14ac:dyDescent="0.2">
      <c r="A23" s="5">
        <v>86</v>
      </c>
      <c r="B23" s="6">
        <f>(COUNTIF($A$2:$A$32,$A23)-1)*0.025+1-(COUNTIF($A$2:$A22,$A23)*0.025)</f>
        <v>1</v>
      </c>
      <c r="C23" s="6">
        <f>$C$3-$E$15</f>
        <v>50.101925234320127</v>
      </c>
      <c r="D23" s="6">
        <v>0.7</v>
      </c>
    </row>
    <row r="24" spans="1:6" x14ac:dyDescent="0.2">
      <c r="A24" s="5">
        <v>88</v>
      </c>
      <c r="B24" s="6">
        <f>(COUNTIF($A$2:$A$32,$A24)-1)*0.025+1-(COUNTIF($A$2:$A23,$A24)*0.025)</f>
        <v>1.0249999999999999</v>
      </c>
      <c r="C24" s="6">
        <f>$C$3+$E$15</f>
        <v>112.4787199269702</v>
      </c>
      <c r="D24" s="6">
        <v>0.7</v>
      </c>
    </row>
    <row r="25" spans="1:6" x14ac:dyDescent="0.2">
      <c r="A25" s="5">
        <v>88</v>
      </c>
      <c r="B25" s="6">
        <f>(COUNTIF($A$2:$A$32,$A25)-1)*0.025+1-(COUNTIF($A$2:$A24,$A25)*0.025)</f>
        <v>0.99999999999999989</v>
      </c>
    </row>
    <row r="26" spans="1:6" x14ac:dyDescent="0.2">
      <c r="A26" s="5">
        <v>91</v>
      </c>
      <c r="B26" s="6">
        <f>(COUNTIF($A$2:$A$32,$A26)-1)*0.025+1-(COUNTIF($A$2:$A25,$A26)*0.025)</f>
        <v>1</v>
      </c>
      <c r="E26" s="26" t="s">
        <v>60</v>
      </c>
      <c r="F26" s="27"/>
    </row>
    <row r="27" spans="1:6" x14ac:dyDescent="0.2">
      <c r="A27" s="5">
        <v>92</v>
      </c>
      <c r="B27" s="6">
        <f>(COUNTIF($A$2:$A$32,$A27)-1)*0.025+1-(COUNTIF($A$2:$A26,$A27)*0.025)</f>
        <v>1.0249999999999999</v>
      </c>
      <c r="E27" s="28" t="s">
        <v>48</v>
      </c>
      <c r="F27" s="29">
        <f>C3</f>
        <v>81.290322580645167</v>
      </c>
    </row>
    <row r="28" spans="1:6" x14ac:dyDescent="0.2">
      <c r="A28" s="5">
        <v>92</v>
      </c>
      <c r="B28" s="6">
        <f>(COUNTIF($A$2:$A$32,$A28)-1)*0.025+1-(COUNTIF($A$2:$A27,$A28)*0.025)</f>
        <v>0.99999999999999989</v>
      </c>
      <c r="E28" s="28" t="s">
        <v>44</v>
      </c>
      <c r="F28" s="29">
        <f>C6</f>
        <v>83</v>
      </c>
    </row>
    <row r="29" spans="1:6" x14ac:dyDescent="0.2">
      <c r="A29" s="5">
        <v>93</v>
      </c>
      <c r="B29" s="6">
        <f>(COUNTIF($A$2:$A$32,$A29)-1)*0.025+1-(COUNTIF($A$2:$A28,$A29)*0.025)</f>
        <v>1</v>
      </c>
      <c r="E29" s="30" t="s">
        <v>52</v>
      </c>
      <c r="F29" s="29">
        <f>C9</f>
        <v>75</v>
      </c>
    </row>
    <row r="30" spans="1:6" x14ac:dyDescent="0.2">
      <c r="A30" s="5">
        <v>95</v>
      </c>
      <c r="B30" s="6">
        <f>(COUNTIF($A$2:$A$32,$A30)-1)*0.025+1-(COUNTIF($A$2:$A29,$A30)*0.025)</f>
        <v>1</v>
      </c>
      <c r="E30" s="30" t="s">
        <v>54</v>
      </c>
      <c r="F30" s="29">
        <f>C12</f>
        <v>88</v>
      </c>
    </row>
    <row r="31" spans="1:6" x14ac:dyDescent="0.2">
      <c r="A31" s="5">
        <v>96</v>
      </c>
      <c r="B31" s="6">
        <f>(COUNTIF($A$2:$A$32,$A31)-1)*0.025+1-(COUNTIF($A$2:$A30,$A31)*0.025)</f>
        <v>1</v>
      </c>
      <c r="E31" s="31" t="s">
        <v>56</v>
      </c>
      <c r="F31" s="32">
        <f>C15</f>
        <v>10.396132448775013</v>
      </c>
    </row>
    <row r="32" spans="1:6" x14ac:dyDescent="0.2">
      <c r="A32" s="5">
        <v>98</v>
      </c>
      <c r="B32" s="6">
        <f>(COUNTIF($A$2:$A$32,$A32)-1)*0.025+1-(COUNTIF($A$2:$A31,$A32)*0.025)</f>
        <v>1</v>
      </c>
    </row>
  </sheetData>
  <sheetProtection sheet="1" objects="1" scenarios="1"/>
  <sortState ref="A2:A32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32"/>
  <sheetViews>
    <sheetView workbookViewId="0">
      <selection activeCell="E38" sqref="E38"/>
    </sheetView>
  </sheetViews>
  <sheetFormatPr defaultRowHeight="12.75" x14ac:dyDescent="0.2"/>
  <cols>
    <col min="1" max="1" width="7.5703125" style="25" bestFit="1" customWidth="1"/>
    <col min="2" max="4" width="9.140625" style="6"/>
    <col min="5" max="5" width="14.140625" style="6" customWidth="1"/>
    <col min="6" max="6" width="11.140625" style="6" customWidth="1"/>
    <col min="7" max="260" width="9.140625" style="6"/>
    <col min="261" max="261" width="14.140625" style="6" customWidth="1"/>
    <col min="262" max="262" width="11.140625" style="6" customWidth="1"/>
    <col min="263" max="516" width="9.140625" style="6"/>
    <col min="517" max="517" width="14.140625" style="6" customWidth="1"/>
    <col min="518" max="518" width="11.140625" style="6" customWidth="1"/>
    <col min="519" max="772" width="9.140625" style="6"/>
    <col min="773" max="773" width="14.140625" style="6" customWidth="1"/>
    <col min="774" max="774" width="11.140625" style="6" customWidth="1"/>
    <col min="775" max="1028" width="9.140625" style="6"/>
    <col min="1029" max="1029" width="14.140625" style="6" customWidth="1"/>
    <col min="1030" max="1030" width="11.140625" style="6" customWidth="1"/>
    <col min="1031" max="1284" width="9.140625" style="6"/>
    <col min="1285" max="1285" width="14.140625" style="6" customWidth="1"/>
    <col min="1286" max="1286" width="11.140625" style="6" customWidth="1"/>
    <col min="1287" max="1540" width="9.140625" style="6"/>
    <col min="1541" max="1541" width="14.140625" style="6" customWidth="1"/>
    <col min="1542" max="1542" width="11.140625" style="6" customWidth="1"/>
    <col min="1543" max="1796" width="9.140625" style="6"/>
    <col min="1797" max="1797" width="14.140625" style="6" customWidth="1"/>
    <col min="1798" max="1798" width="11.140625" style="6" customWidth="1"/>
    <col min="1799" max="2052" width="9.140625" style="6"/>
    <col min="2053" max="2053" width="14.140625" style="6" customWidth="1"/>
    <col min="2054" max="2054" width="11.140625" style="6" customWidth="1"/>
    <col min="2055" max="2308" width="9.140625" style="6"/>
    <col min="2309" max="2309" width="14.140625" style="6" customWidth="1"/>
    <col min="2310" max="2310" width="11.140625" style="6" customWidth="1"/>
    <col min="2311" max="2564" width="9.140625" style="6"/>
    <col min="2565" max="2565" width="14.140625" style="6" customWidth="1"/>
    <col min="2566" max="2566" width="11.140625" style="6" customWidth="1"/>
    <col min="2567" max="2820" width="9.140625" style="6"/>
    <col min="2821" max="2821" width="14.140625" style="6" customWidth="1"/>
    <col min="2822" max="2822" width="11.140625" style="6" customWidth="1"/>
    <col min="2823" max="3076" width="9.140625" style="6"/>
    <col min="3077" max="3077" width="14.140625" style="6" customWidth="1"/>
    <col min="3078" max="3078" width="11.140625" style="6" customWidth="1"/>
    <col min="3079" max="3332" width="9.140625" style="6"/>
    <col min="3333" max="3333" width="14.140625" style="6" customWidth="1"/>
    <col min="3334" max="3334" width="11.140625" style="6" customWidth="1"/>
    <col min="3335" max="3588" width="9.140625" style="6"/>
    <col min="3589" max="3589" width="14.140625" style="6" customWidth="1"/>
    <col min="3590" max="3590" width="11.140625" style="6" customWidth="1"/>
    <col min="3591" max="3844" width="9.140625" style="6"/>
    <col min="3845" max="3845" width="14.140625" style="6" customWidth="1"/>
    <col min="3846" max="3846" width="11.140625" style="6" customWidth="1"/>
    <col min="3847" max="4100" width="9.140625" style="6"/>
    <col min="4101" max="4101" width="14.140625" style="6" customWidth="1"/>
    <col min="4102" max="4102" width="11.140625" style="6" customWidth="1"/>
    <col min="4103" max="4356" width="9.140625" style="6"/>
    <col min="4357" max="4357" width="14.140625" style="6" customWidth="1"/>
    <col min="4358" max="4358" width="11.140625" style="6" customWidth="1"/>
    <col min="4359" max="4612" width="9.140625" style="6"/>
    <col min="4613" max="4613" width="14.140625" style="6" customWidth="1"/>
    <col min="4614" max="4614" width="11.140625" style="6" customWidth="1"/>
    <col min="4615" max="4868" width="9.140625" style="6"/>
    <col min="4869" max="4869" width="14.140625" style="6" customWidth="1"/>
    <col min="4870" max="4870" width="11.140625" style="6" customWidth="1"/>
    <col min="4871" max="5124" width="9.140625" style="6"/>
    <col min="5125" max="5125" width="14.140625" style="6" customWidth="1"/>
    <col min="5126" max="5126" width="11.140625" style="6" customWidth="1"/>
    <col min="5127" max="5380" width="9.140625" style="6"/>
    <col min="5381" max="5381" width="14.140625" style="6" customWidth="1"/>
    <col min="5382" max="5382" width="11.140625" style="6" customWidth="1"/>
    <col min="5383" max="5636" width="9.140625" style="6"/>
    <col min="5637" max="5637" width="14.140625" style="6" customWidth="1"/>
    <col min="5638" max="5638" width="11.140625" style="6" customWidth="1"/>
    <col min="5639" max="5892" width="9.140625" style="6"/>
    <col min="5893" max="5893" width="14.140625" style="6" customWidth="1"/>
    <col min="5894" max="5894" width="11.140625" style="6" customWidth="1"/>
    <col min="5895" max="6148" width="9.140625" style="6"/>
    <col min="6149" max="6149" width="14.140625" style="6" customWidth="1"/>
    <col min="6150" max="6150" width="11.140625" style="6" customWidth="1"/>
    <col min="6151" max="6404" width="9.140625" style="6"/>
    <col min="6405" max="6405" width="14.140625" style="6" customWidth="1"/>
    <col min="6406" max="6406" width="11.140625" style="6" customWidth="1"/>
    <col min="6407" max="6660" width="9.140625" style="6"/>
    <col min="6661" max="6661" width="14.140625" style="6" customWidth="1"/>
    <col min="6662" max="6662" width="11.140625" style="6" customWidth="1"/>
    <col min="6663" max="6916" width="9.140625" style="6"/>
    <col min="6917" max="6917" width="14.140625" style="6" customWidth="1"/>
    <col min="6918" max="6918" width="11.140625" style="6" customWidth="1"/>
    <col min="6919" max="7172" width="9.140625" style="6"/>
    <col min="7173" max="7173" width="14.140625" style="6" customWidth="1"/>
    <col min="7174" max="7174" width="11.140625" style="6" customWidth="1"/>
    <col min="7175" max="7428" width="9.140625" style="6"/>
    <col min="7429" max="7429" width="14.140625" style="6" customWidth="1"/>
    <col min="7430" max="7430" width="11.140625" style="6" customWidth="1"/>
    <col min="7431" max="7684" width="9.140625" style="6"/>
    <col min="7685" max="7685" width="14.140625" style="6" customWidth="1"/>
    <col min="7686" max="7686" width="11.140625" style="6" customWidth="1"/>
    <col min="7687" max="7940" width="9.140625" style="6"/>
    <col min="7941" max="7941" width="14.140625" style="6" customWidth="1"/>
    <col min="7942" max="7942" width="11.140625" style="6" customWidth="1"/>
    <col min="7943" max="8196" width="9.140625" style="6"/>
    <col min="8197" max="8197" width="14.140625" style="6" customWidth="1"/>
    <col min="8198" max="8198" width="11.140625" style="6" customWidth="1"/>
    <col min="8199" max="8452" width="9.140625" style="6"/>
    <col min="8453" max="8453" width="14.140625" style="6" customWidth="1"/>
    <col min="8454" max="8454" width="11.140625" style="6" customWidth="1"/>
    <col min="8455" max="8708" width="9.140625" style="6"/>
    <col min="8709" max="8709" width="14.140625" style="6" customWidth="1"/>
    <col min="8710" max="8710" width="11.140625" style="6" customWidth="1"/>
    <col min="8711" max="8964" width="9.140625" style="6"/>
    <col min="8965" max="8965" width="14.140625" style="6" customWidth="1"/>
    <col min="8966" max="8966" width="11.140625" style="6" customWidth="1"/>
    <col min="8967" max="9220" width="9.140625" style="6"/>
    <col min="9221" max="9221" width="14.140625" style="6" customWidth="1"/>
    <col min="9222" max="9222" width="11.140625" style="6" customWidth="1"/>
    <col min="9223" max="9476" width="9.140625" style="6"/>
    <col min="9477" max="9477" width="14.140625" style="6" customWidth="1"/>
    <col min="9478" max="9478" width="11.140625" style="6" customWidth="1"/>
    <col min="9479" max="9732" width="9.140625" style="6"/>
    <col min="9733" max="9733" width="14.140625" style="6" customWidth="1"/>
    <col min="9734" max="9734" width="11.140625" style="6" customWidth="1"/>
    <col min="9735" max="9988" width="9.140625" style="6"/>
    <col min="9989" max="9989" width="14.140625" style="6" customWidth="1"/>
    <col min="9990" max="9990" width="11.140625" style="6" customWidth="1"/>
    <col min="9991" max="10244" width="9.140625" style="6"/>
    <col min="10245" max="10245" width="14.140625" style="6" customWidth="1"/>
    <col min="10246" max="10246" width="11.140625" style="6" customWidth="1"/>
    <col min="10247" max="10500" width="9.140625" style="6"/>
    <col min="10501" max="10501" width="14.140625" style="6" customWidth="1"/>
    <col min="10502" max="10502" width="11.140625" style="6" customWidth="1"/>
    <col min="10503" max="10756" width="9.140625" style="6"/>
    <col min="10757" max="10757" width="14.140625" style="6" customWidth="1"/>
    <col min="10758" max="10758" width="11.140625" style="6" customWidth="1"/>
    <col min="10759" max="11012" width="9.140625" style="6"/>
    <col min="11013" max="11013" width="14.140625" style="6" customWidth="1"/>
    <col min="11014" max="11014" width="11.140625" style="6" customWidth="1"/>
    <col min="11015" max="11268" width="9.140625" style="6"/>
    <col min="11269" max="11269" width="14.140625" style="6" customWidth="1"/>
    <col min="11270" max="11270" width="11.140625" style="6" customWidth="1"/>
    <col min="11271" max="11524" width="9.140625" style="6"/>
    <col min="11525" max="11525" width="14.140625" style="6" customWidth="1"/>
    <col min="11526" max="11526" width="11.140625" style="6" customWidth="1"/>
    <col min="11527" max="11780" width="9.140625" style="6"/>
    <col min="11781" max="11781" width="14.140625" style="6" customWidth="1"/>
    <col min="11782" max="11782" width="11.140625" style="6" customWidth="1"/>
    <col min="11783" max="12036" width="9.140625" style="6"/>
    <col min="12037" max="12037" width="14.140625" style="6" customWidth="1"/>
    <col min="12038" max="12038" width="11.140625" style="6" customWidth="1"/>
    <col min="12039" max="12292" width="9.140625" style="6"/>
    <col min="12293" max="12293" width="14.140625" style="6" customWidth="1"/>
    <col min="12294" max="12294" width="11.140625" style="6" customWidth="1"/>
    <col min="12295" max="12548" width="9.140625" style="6"/>
    <col min="12549" max="12549" width="14.140625" style="6" customWidth="1"/>
    <col min="12550" max="12550" width="11.140625" style="6" customWidth="1"/>
    <col min="12551" max="12804" width="9.140625" style="6"/>
    <col min="12805" max="12805" width="14.140625" style="6" customWidth="1"/>
    <col min="12806" max="12806" width="11.140625" style="6" customWidth="1"/>
    <col min="12807" max="13060" width="9.140625" style="6"/>
    <col min="13061" max="13061" width="14.140625" style="6" customWidth="1"/>
    <col min="13062" max="13062" width="11.140625" style="6" customWidth="1"/>
    <col min="13063" max="13316" width="9.140625" style="6"/>
    <col min="13317" max="13317" width="14.140625" style="6" customWidth="1"/>
    <col min="13318" max="13318" width="11.140625" style="6" customWidth="1"/>
    <col min="13319" max="13572" width="9.140625" style="6"/>
    <col min="13573" max="13573" width="14.140625" style="6" customWidth="1"/>
    <col min="13574" max="13574" width="11.140625" style="6" customWidth="1"/>
    <col min="13575" max="13828" width="9.140625" style="6"/>
    <col min="13829" max="13829" width="14.140625" style="6" customWidth="1"/>
    <col min="13830" max="13830" width="11.140625" style="6" customWidth="1"/>
    <col min="13831" max="14084" width="9.140625" style="6"/>
    <col min="14085" max="14085" width="14.140625" style="6" customWidth="1"/>
    <col min="14086" max="14086" width="11.140625" style="6" customWidth="1"/>
    <col min="14087" max="14340" width="9.140625" style="6"/>
    <col min="14341" max="14341" width="14.140625" style="6" customWidth="1"/>
    <col min="14342" max="14342" width="11.140625" style="6" customWidth="1"/>
    <col min="14343" max="14596" width="9.140625" style="6"/>
    <col min="14597" max="14597" width="14.140625" style="6" customWidth="1"/>
    <col min="14598" max="14598" width="11.140625" style="6" customWidth="1"/>
    <col min="14599" max="14852" width="9.140625" style="6"/>
    <col min="14853" max="14853" width="14.140625" style="6" customWidth="1"/>
    <col min="14854" max="14854" width="11.140625" style="6" customWidth="1"/>
    <col min="14855" max="15108" width="9.140625" style="6"/>
    <col min="15109" max="15109" width="14.140625" style="6" customWidth="1"/>
    <col min="15110" max="15110" width="11.140625" style="6" customWidth="1"/>
    <col min="15111" max="15364" width="9.140625" style="6"/>
    <col min="15365" max="15365" width="14.140625" style="6" customWidth="1"/>
    <col min="15366" max="15366" width="11.140625" style="6" customWidth="1"/>
    <col min="15367" max="15620" width="9.140625" style="6"/>
    <col min="15621" max="15621" width="14.140625" style="6" customWidth="1"/>
    <col min="15622" max="15622" width="11.140625" style="6" customWidth="1"/>
    <col min="15623" max="15876" width="9.140625" style="6"/>
    <col min="15877" max="15877" width="14.140625" style="6" customWidth="1"/>
    <col min="15878" max="15878" width="11.140625" style="6" customWidth="1"/>
    <col min="15879" max="16132" width="9.140625" style="6"/>
    <col min="16133" max="16133" width="14.140625" style="6" customWidth="1"/>
    <col min="16134" max="16134" width="11.140625" style="6" customWidth="1"/>
    <col min="16135" max="16384" width="9.140625" style="6"/>
  </cols>
  <sheetData>
    <row r="1" spans="1:9" x14ac:dyDescent="0.2">
      <c r="A1" s="3" t="s">
        <v>1</v>
      </c>
    </row>
    <row r="2" spans="1:9" x14ac:dyDescent="0.2">
      <c r="A2" s="5">
        <v>52</v>
      </c>
      <c r="B2" s="6">
        <f>(COUNTIF($A$2:$A$32,$A2)-1)*0.025+1</f>
        <v>1</v>
      </c>
      <c r="C2" s="6" t="s">
        <v>48</v>
      </c>
      <c r="F2" s="7"/>
      <c r="G2" s="8" t="s">
        <v>49</v>
      </c>
      <c r="H2" s="9"/>
      <c r="I2" s="10"/>
    </row>
    <row r="3" spans="1:9" x14ac:dyDescent="0.2">
      <c r="A3" s="5">
        <v>63</v>
      </c>
      <c r="B3" s="6">
        <f>(COUNTIF($A$2:$A$32,$A3)-1)*0.025+1-(COUNTIF($A$2:$A2,$A3)*0.025)</f>
        <v>1</v>
      </c>
      <c r="C3" s="6">
        <f>AVERAGE(A:A)</f>
        <v>84.935483870967744</v>
      </c>
      <c r="D3" s="6">
        <v>0.95</v>
      </c>
      <c r="F3" s="11"/>
      <c r="G3" s="12" t="s">
        <v>50</v>
      </c>
      <c r="H3" s="13">
        <f>(COUNT(A:A)+1)/4</f>
        <v>8</v>
      </c>
      <c r="I3" s="14"/>
    </row>
    <row r="4" spans="1:9" x14ac:dyDescent="0.2">
      <c r="A4" s="5">
        <v>69</v>
      </c>
      <c r="B4" s="6">
        <f>(COUNTIF($A$2:$A$32,$A4)-1)*0.025+1-(COUNTIF($A$2:$A3,$A4)*0.025)</f>
        <v>1</v>
      </c>
      <c r="C4" s="6">
        <f>AVERAGE(A:A)</f>
        <v>84.935483870967744</v>
      </c>
      <c r="D4" s="6">
        <v>0.7</v>
      </c>
      <c r="F4" s="11"/>
      <c r="G4" s="12"/>
      <c r="H4" s="15" t="str">
        <f>IF(H3=INT(H3),"Rule 1 applies", IF(H3=CEILING(H3,0.5),"Rule 2 applies", "Rule 3 applies"))</f>
        <v>Rule 1 applies</v>
      </c>
      <c r="I4" s="16"/>
    </row>
    <row r="5" spans="1:9" x14ac:dyDescent="0.2">
      <c r="A5" s="5">
        <v>75</v>
      </c>
      <c r="B5" s="6">
        <f>(COUNTIF($A$2:$A$32,$A5)-1)*0.025+1-(COUNTIF($A$2:$A4,$A5)*0.025)</f>
        <v>1</v>
      </c>
      <c r="C5" s="6" t="s">
        <v>44</v>
      </c>
      <c r="F5" s="11"/>
      <c r="G5" s="12" t="str">
        <f>IF(H4="Rule 2 applies", "average these ranks:", "use rank:")</f>
        <v>use rank:</v>
      </c>
      <c r="H5" s="13">
        <f>IF(H4="Rule 2 applies", FLOOR(H3,1), ROUND(H3,0))</f>
        <v>8</v>
      </c>
      <c r="I5" s="17" t="str">
        <f>IF(H4="Rule 2 applies", CEILING(H3,1), "")</f>
        <v/>
      </c>
    </row>
    <row r="6" spans="1:9" x14ac:dyDescent="0.2">
      <c r="A6" s="5">
        <v>77</v>
      </c>
      <c r="B6" s="6">
        <f>(COUNTIF($A$2:$A$32,$A6)-1)*0.025+1-(COUNTIF($A$2:$A5,$A6)*0.025)</f>
        <v>1</v>
      </c>
      <c r="C6" s="6">
        <f>MEDIAN(A:A)</f>
        <v>87</v>
      </c>
      <c r="D6" s="6">
        <v>0.95</v>
      </c>
      <c r="F6" s="11"/>
      <c r="G6" s="12" t="str">
        <f>IF(H4="Rule 2 applies", "average these values:", "value of rank:")</f>
        <v>value of rank:</v>
      </c>
      <c r="H6" s="18">
        <f>SMALL(A:A,H5)</f>
        <v>82</v>
      </c>
      <c r="I6" s="17" t="str">
        <f>IF(H4="Rule 2 applies", SMALL(A:A,I5), "")</f>
        <v/>
      </c>
    </row>
    <row r="7" spans="1:9" x14ac:dyDescent="0.2">
      <c r="A7" s="5">
        <v>79</v>
      </c>
      <c r="B7" s="6">
        <f>(COUNTIF($A$2:$A$32,$A7)-1)*0.025+1-(COUNTIF($A$2:$A6,$A7)*0.025)</f>
        <v>1</v>
      </c>
      <c r="C7" s="6">
        <f>MEDIAN(A:A)</f>
        <v>87</v>
      </c>
      <c r="D7" s="6">
        <v>0.7</v>
      </c>
      <c r="F7" s="19"/>
      <c r="G7" s="20" t="s">
        <v>51</v>
      </c>
      <c r="H7" s="20">
        <f>IF(H4="Rule 2 applies",(H6+I6)/2,H6)</f>
        <v>82</v>
      </c>
      <c r="I7" s="21"/>
    </row>
    <row r="8" spans="1:9" x14ac:dyDescent="0.2">
      <c r="A8" s="5">
        <v>81</v>
      </c>
      <c r="B8" s="6">
        <f>(COUNTIF($A$2:$A$32,$A8)-1)*0.025+1-(COUNTIF($A$2:$A7,$A8)*0.025)</f>
        <v>1</v>
      </c>
      <c r="C8" s="22" t="s">
        <v>52</v>
      </c>
      <c r="F8" s="11"/>
      <c r="G8" s="12" t="s">
        <v>53</v>
      </c>
      <c r="H8" s="13">
        <f>(3*(COUNT(A:A)+1))/4</f>
        <v>24</v>
      </c>
      <c r="I8" s="14"/>
    </row>
    <row r="9" spans="1:9" x14ac:dyDescent="0.2">
      <c r="A9" s="5">
        <v>82</v>
      </c>
      <c r="B9" s="6">
        <f>(COUNTIF($A$2:$A$32,$A9)-1)*0.025+1-(COUNTIF($A$2:$A8,$A9)*0.025)</f>
        <v>1.0249999999999999</v>
      </c>
      <c r="C9" s="6">
        <f>H7</f>
        <v>82</v>
      </c>
      <c r="D9" s="6">
        <v>0.95</v>
      </c>
      <c r="F9" s="11"/>
      <c r="G9" s="12"/>
      <c r="H9" s="15" t="str">
        <f>IF(H8=INT(H8),"Rule 1 applies", IF(H8=CEILING(H8,0.5),"Rule 2 applies", "Rule 3 applies"))</f>
        <v>Rule 1 applies</v>
      </c>
      <c r="I9" s="16"/>
    </row>
    <row r="10" spans="1:9" x14ac:dyDescent="0.2">
      <c r="A10" s="5">
        <v>82</v>
      </c>
      <c r="B10" s="6">
        <f>(COUNTIF($A$2:$A$32,$A10)-1)*0.025+1-(COUNTIF($A$2:$A9,$A10)*0.025)</f>
        <v>0.99999999999999989</v>
      </c>
      <c r="C10" s="13">
        <f>H7</f>
        <v>82</v>
      </c>
      <c r="D10" s="6">
        <v>0.7</v>
      </c>
      <c r="F10" s="11"/>
      <c r="G10" s="12" t="str">
        <f>IF(H9="Rule 2 applies", "average these ranks:", "use rank:")</f>
        <v>use rank:</v>
      </c>
      <c r="H10" s="13">
        <f>IF(H9="Rule 2 applies",FLOOR(H8,1),ROUND(H8,0))</f>
        <v>24</v>
      </c>
      <c r="I10" s="17" t="str">
        <f>IF(H9="Rule 2 applies", CEILING(H8,1), "")</f>
        <v/>
      </c>
    </row>
    <row r="11" spans="1:9" x14ac:dyDescent="0.2">
      <c r="A11" s="5">
        <v>83</v>
      </c>
      <c r="B11" s="6">
        <f>(COUNTIF($A$2:$A$32,$A11)-1)*0.025+1-(COUNTIF($A$2:$A10,$A11)*0.025)</f>
        <v>1</v>
      </c>
      <c r="C11" s="23" t="s">
        <v>54</v>
      </c>
      <c r="F11" s="11"/>
      <c r="G11" s="12" t="str">
        <f>IF(H9="Rule 2 applies", "average these values:", "value of rank:")</f>
        <v>value of rank:</v>
      </c>
      <c r="H11" s="18">
        <f>SMALL(A:A,H10)</f>
        <v>92</v>
      </c>
      <c r="I11" s="17" t="str">
        <f>IF(H9="Rule 2 applies",SMALL(A:A,I10),"")</f>
        <v/>
      </c>
    </row>
    <row r="12" spans="1:9" x14ac:dyDescent="0.2">
      <c r="A12" s="5">
        <v>84</v>
      </c>
      <c r="B12" s="6">
        <f>(COUNTIF($A$2:$A$32,$A12)-1)*0.025+1-(COUNTIF($A$2:$A11,$A12)*0.025)</f>
        <v>1</v>
      </c>
      <c r="C12" s="6">
        <f>H12</f>
        <v>92</v>
      </c>
      <c r="D12" s="6">
        <v>0.95</v>
      </c>
      <c r="F12" s="19"/>
      <c r="G12" s="20" t="s">
        <v>55</v>
      </c>
      <c r="H12" s="20">
        <f>IF(H9="Rule 2 applies",(H11+I11)/2,H11)</f>
        <v>92</v>
      </c>
      <c r="I12" s="24"/>
    </row>
    <row r="13" spans="1:9" x14ac:dyDescent="0.2">
      <c r="A13" s="5">
        <v>85</v>
      </c>
      <c r="B13" s="6">
        <f>(COUNTIF($A$2:$A$32,$A13)-1)*0.025+1-(COUNTIF($A$2:$A12,$A13)*0.025)</f>
        <v>1.05</v>
      </c>
      <c r="C13" s="6">
        <f>H12</f>
        <v>92</v>
      </c>
      <c r="D13" s="6">
        <v>0.7</v>
      </c>
    </row>
    <row r="14" spans="1:9" x14ac:dyDescent="0.2">
      <c r="A14" s="5">
        <v>85</v>
      </c>
      <c r="B14" s="6">
        <f>(COUNTIF($A$2:$A$32,$A14)-1)*0.025+1-(COUNTIF($A$2:$A13,$A14)*0.025)</f>
        <v>1.0250000000000001</v>
      </c>
      <c r="C14" s="6" t="s">
        <v>56</v>
      </c>
    </row>
    <row r="15" spans="1:9" x14ac:dyDescent="0.2">
      <c r="A15" s="5">
        <v>85</v>
      </c>
      <c r="B15" s="6">
        <f>(COUNTIF($A$2:$A$32,$A15)-1)*0.025+1-(COUNTIF($A$2:$A14,$A15)*0.025)</f>
        <v>1</v>
      </c>
      <c r="C15" s="6">
        <f>STDEV(A:A)</f>
        <v>9.9864424225078583</v>
      </c>
      <c r="D15" s="6">
        <f>C15*2</f>
        <v>19.972884845015717</v>
      </c>
      <c r="E15" s="6">
        <f>C15*3</f>
        <v>29.959327267523577</v>
      </c>
    </row>
    <row r="16" spans="1:9" x14ac:dyDescent="0.2">
      <c r="A16" s="5">
        <v>86</v>
      </c>
      <c r="B16" s="6">
        <f>(COUNTIF($A$2:$A$32,$A16)-1)*0.025+1-(COUNTIF($A$2:$A15,$A16)*0.025)</f>
        <v>1</v>
      </c>
      <c r="C16" s="22" t="s">
        <v>57</v>
      </c>
    </row>
    <row r="17" spans="1:6" x14ac:dyDescent="0.2">
      <c r="A17" s="5">
        <v>87</v>
      </c>
      <c r="B17" s="6">
        <f>(COUNTIF($A$2:$A$32,$A17)-1)*0.025+1-(COUNTIF($A$2:$A16,$A17)*0.025)</f>
        <v>1.0249999999999999</v>
      </c>
      <c r="C17" s="6">
        <f>$C$3-$C$15</f>
        <v>74.94904144845988</v>
      </c>
      <c r="D17" s="6">
        <v>0.9</v>
      </c>
    </row>
    <row r="18" spans="1:6" x14ac:dyDescent="0.2">
      <c r="A18" s="5">
        <v>87</v>
      </c>
      <c r="B18" s="6">
        <f>(COUNTIF($A$2:$A$32,$A18)-1)*0.025+1-(COUNTIF($A$2:$A17,$A18)*0.025)</f>
        <v>0.99999999999999989</v>
      </c>
      <c r="C18" s="6">
        <f>$C$3+$C$15</f>
        <v>94.921926293475607</v>
      </c>
      <c r="D18" s="6">
        <v>0.9</v>
      </c>
    </row>
    <row r="19" spans="1:6" x14ac:dyDescent="0.2">
      <c r="A19" s="5">
        <v>88</v>
      </c>
      <c r="B19" s="6">
        <f>(COUNTIF($A$2:$A$32,$A19)-1)*0.025+1-(COUNTIF($A$2:$A18,$A19)*0.025)</f>
        <v>1.075</v>
      </c>
      <c r="C19" s="22" t="s">
        <v>58</v>
      </c>
    </row>
    <row r="20" spans="1:6" x14ac:dyDescent="0.2">
      <c r="A20" s="5">
        <v>88</v>
      </c>
      <c r="B20" s="6">
        <f>(COUNTIF($A$2:$A$32,$A20)-1)*0.025+1-(COUNTIF($A$2:$A19,$A20)*0.025)</f>
        <v>1.05</v>
      </c>
      <c r="C20" s="6">
        <f>$C$3-$D$15</f>
        <v>64.962599025952031</v>
      </c>
      <c r="D20" s="6">
        <v>0.8</v>
      </c>
    </row>
    <row r="21" spans="1:6" x14ac:dyDescent="0.2">
      <c r="A21" s="5">
        <v>88</v>
      </c>
      <c r="B21" s="6">
        <f>(COUNTIF($A$2:$A$32,$A21)-1)*0.025+1-(COUNTIF($A$2:$A20,$A21)*0.025)</f>
        <v>1.0249999999999999</v>
      </c>
      <c r="C21" s="6">
        <f>$C$3+$D$15</f>
        <v>104.90836871598346</v>
      </c>
      <c r="D21" s="6">
        <v>0.8</v>
      </c>
    </row>
    <row r="22" spans="1:6" x14ac:dyDescent="0.2">
      <c r="A22" s="5">
        <v>88</v>
      </c>
      <c r="B22" s="6">
        <f>(COUNTIF($A$2:$A$32,$A22)-1)*0.025+1-(COUNTIF($A$2:$A21,$A22)*0.025)</f>
        <v>1</v>
      </c>
      <c r="C22" s="6" t="s">
        <v>59</v>
      </c>
    </row>
    <row r="23" spans="1:6" x14ac:dyDescent="0.2">
      <c r="A23" s="5">
        <v>90</v>
      </c>
      <c r="B23" s="6">
        <f>(COUNTIF($A$2:$A$32,$A23)-1)*0.025+1-(COUNTIF($A$2:$A22,$A23)*0.025)</f>
        <v>1.0249999999999999</v>
      </c>
      <c r="C23" s="6">
        <f>$C$3-$E$15</f>
        <v>54.976156603444167</v>
      </c>
      <c r="D23" s="6">
        <v>0.7</v>
      </c>
    </row>
    <row r="24" spans="1:6" x14ac:dyDescent="0.2">
      <c r="A24" s="5">
        <v>90</v>
      </c>
      <c r="B24" s="6">
        <f>(COUNTIF($A$2:$A$32,$A24)-1)*0.025+1-(COUNTIF($A$2:$A23,$A24)*0.025)</f>
        <v>0.99999999999999989</v>
      </c>
      <c r="C24" s="6">
        <f>$C$3+$E$15</f>
        <v>114.89481113849132</v>
      </c>
      <c r="D24" s="6">
        <v>0.7</v>
      </c>
    </row>
    <row r="25" spans="1:6" x14ac:dyDescent="0.2">
      <c r="A25" s="5">
        <v>92</v>
      </c>
      <c r="B25" s="6">
        <f>(COUNTIF($A$2:$A$32,$A25)-1)*0.025+1-(COUNTIF($A$2:$A24,$A25)*0.025)</f>
        <v>1.0249999999999999</v>
      </c>
    </row>
    <row r="26" spans="1:6" x14ac:dyDescent="0.2">
      <c r="A26" s="5">
        <v>92</v>
      </c>
      <c r="B26" s="6">
        <f>(COUNTIF($A$2:$A$32,$A26)-1)*0.025+1-(COUNTIF($A$2:$A25,$A26)*0.025)</f>
        <v>0.99999999999999989</v>
      </c>
      <c r="E26" s="26" t="s">
        <v>60</v>
      </c>
      <c r="F26" s="27"/>
    </row>
    <row r="27" spans="1:6" x14ac:dyDescent="0.2">
      <c r="A27" s="5">
        <v>93</v>
      </c>
      <c r="B27" s="6">
        <f>(COUNTIF($A$2:$A$32,$A27)-1)*0.025+1-(COUNTIF($A$2:$A26,$A27)*0.025)</f>
        <v>1</v>
      </c>
      <c r="E27" s="28" t="s">
        <v>48</v>
      </c>
      <c r="F27" s="29">
        <f>C3</f>
        <v>84.935483870967744</v>
      </c>
    </row>
    <row r="28" spans="1:6" x14ac:dyDescent="0.2">
      <c r="A28" s="5">
        <v>94</v>
      </c>
      <c r="B28" s="6">
        <f>(COUNTIF($A$2:$A$32,$A28)-1)*0.025+1-(COUNTIF($A$2:$A27,$A28)*0.025)</f>
        <v>1</v>
      </c>
      <c r="E28" s="28" t="s">
        <v>44</v>
      </c>
      <c r="F28" s="29">
        <f>C6</f>
        <v>87</v>
      </c>
    </row>
    <row r="29" spans="1:6" x14ac:dyDescent="0.2">
      <c r="A29" s="5">
        <v>95</v>
      </c>
      <c r="B29" s="6">
        <f>(COUNTIF($A$2:$A$32,$A29)-1)*0.025+1-(COUNTIF($A$2:$A28,$A29)*0.025)</f>
        <v>1</v>
      </c>
      <c r="E29" s="30" t="s">
        <v>52</v>
      </c>
      <c r="F29" s="29">
        <f>C9</f>
        <v>82</v>
      </c>
    </row>
    <row r="30" spans="1:6" x14ac:dyDescent="0.2">
      <c r="A30" s="5">
        <v>96</v>
      </c>
      <c r="B30" s="6">
        <f>(COUNTIF($A$2:$A$32,$A30)-1)*0.025+1-(COUNTIF($A$2:$A29,$A30)*0.025)</f>
        <v>1</v>
      </c>
      <c r="E30" s="30" t="s">
        <v>54</v>
      </c>
      <c r="F30" s="29">
        <f>C12</f>
        <v>92</v>
      </c>
    </row>
    <row r="31" spans="1:6" x14ac:dyDescent="0.2">
      <c r="A31" s="5">
        <v>98</v>
      </c>
      <c r="B31" s="6">
        <f>(COUNTIF($A$2:$A$32,$A31)-1)*0.025+1-(COUNTIF($A$2:$A30,$A31)*0.025)</f>
        <v>1</v>
      </c>
      <c r="E31" s="31" t="s">
        <v>56</v>
      </c>
      <c r="F31" s="32">
        <f>C15</f>
        <v>9.9864424225078583</v>
      </c>
    </row>
    <row r="32" spans="1:6" x14ac:dyDescent="0.2">
      <c r="A32" s="5">
        <v>99</v>
      </c>
      <c r="B32" s="6">
        <f>(COUNTIF($A$2:$A$32,$A32)-1)*0.025+1-(COUNTIF($A$2:$A31,$A32)*0.025)</f>
        <v>1</v>
      </c>
    </row>
  </sheetData>
  <sheetProtection sheet="1" objects="1" scenarios="1"/>
  <sortState ref="A2:A32">
    <sortCondition ref="A1"/>
  </sortState>
  <mergeCells count="3">
    <mergeCell ref="H4:I4"/>
    <mergeCell ref="H9:I9"/>
    <mergeCell ref="E26:F26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K23" sqref="K23"/>
    </sheetView>
  </sheetViews>
  <sheetFormatPr defaultRowHeight="12.75" x14ac:dyDescent="0.2"/>
  <cols>
    <col min="1" max="1" width="12.42578125" bestFit="1" customWidth="1"/>
  </cols>
  <sheetData>
    <row r="1" spans="1:17" x14ac:dyDescent="0.2">
      <c r="A1" t="s">
        <v>47</v>
      </c>
    </row>
    <row r="3" spans="1:17" x14ac:dyDescent="0.2">
      <c r="A3" t="s">
        <v>41</v>
      </c>
    </row>
    <row r="4" spans="1:17" x14ac:dyDescent="0.2">
      <c r="B4" t="s">
        <v>1</v>
      </c>
      <c r="C4" t="s">
        <v>2</v>
      </c>
      <c r="D4" t="s">
        <v>35</v>
      </c>
      <c r="E4" t="s">
        <v>3</v>
      </c>
      <c r="F4" t="s">
        <v>4</v>
      </c>
      <c r="G4" t="s">
        <v>36</v>
      </c>
    </row>
    <row r="5" spans="1:17" x14ac:dyDescent="0.2">
      <c r="A5" t="s">
        <v>42</v>
      </c>
      <c r="B5">
        <v>52</v>
      </c>
      <c r="C5">
        <v>59</v>
      </c>
      <c r="D5">
        <v>35</v>
      </c>
      <c r="E5">
        <v>41</v>
      </c>
      <c r="F5">
        <v>44</v>
      </c>
      <c r="G5">
        <v>23</v>
      </c>
    </row>
    <row r="6" spans="1:17" x14ac:dyDescent="0.2">
      <c r="A6" t="s">
        <v>43</v>
      </c>
      <c r="B6">
        <v>82</v>
      </c>
      <c r="C6">
        <v>75</v>
      </c>
      <c r="D6">
        <v>52</v>
      </c>
      <c r="E6">
        <v>67</v>
      </c>
      <c r="F6">
        <v>62</v>
      </c>
      <c r="G6">
        <v>40</v>
      </c>
    </row>
    <row r="7" spans="1:17" x14ac:dyDescent="0.2">
      <c r="A7" t="s">
        <v>44</v>
      </c>
      <c r="B7">
        <v>87</v>
      </c>
      <c r="C7">
        <v>83</v>
      </c>
      <c r="D7">
        <v>66</v>
      </c>
      <c r="E7">
        <v>78</v>
      </c>
      <c r="F7">
        <v>75</v>
      </c>
      <c r="G7">
        <v>52</v>
      </c>
    </row>
    <row r="8" spans="1:17" x14ac:dyDescent="0.2">
      <c r="A8" t="s">
        <v>45</v>
      </c>
      <c r="B8">
        <v>92</v>
      </c>
      <c r="C8">
        <v>88</v>
      </c>
      <c r="D8">
        <v>74</v>
      </c>
      <c r="E8">
        <v>85</v>
      </c>
      <c r="F8">
        <v>84</v>
      </c>
      <c r="G8">
        <v>64</v>
      </c>
    </row>
    <row r="9" spans="1:17" x14ac:dyDescent="0.2">
      <c r="A9" t="s">
        <v>46</v>
      </c>
      <c r="B9">
        <v>99</v>
      </c>
      <c r="C9">
        <v>98</v>
      </c>
      <c r="D9">
        <v>89</v>
      </c>
      <c r="E9">
        <v>95</v>
      </c>
      <c r="F9">
        <v>91</v>
      </c>
      <c r="G9">
        <v>83</v>
      </c>
    </row>
    <row r="11" spans="1:17" x14ac:dyDescent="0.2">
      <c r="J11" s="33" t="s">
        <v>61</v>
      </c>
      <c r="K11" s="33"/>
      <c r="L11" s="33"/>
      <c r="M11" s="33"/>
      <c r="N11" s="33"/>
      <c r="O11" s="33"/>
      <c r="P11" s="33"/>
      <c r="Q11" s="34"/>
    </row>
    <row r="12" spans="1:17" x14ac:dyDescent="0.2">
      <c r="J12" s="33" t="s">
        <v>62</v>
      </c>
      <c r="K12" s="33"/>
      <c r="L12" s="33"/>
      <c r="M12" s="33"/>
      <c r="N12" s="33"/>
      <c r="O12" s="33"/>
      <c r="P12" s="33"/>
      <c r="Q12" s="34"/>
    </row>
    <row r="13" spans="1:17" x14ac:dyDescent="0.2">
      <c r="J13" s="33" t="s">
        <v>63</v>
      </c>
      <c r="K13" s="33"/>
      <c r="L13" s="33"/>
      <c r="M13" s="33"/>
      <c r="N13" s="33"/>
      <c r="O13" s="33"/>
      <c r="P13" s="33"/>
      <c r="Q13" s="34"/>
    </row>
    <row r="14" spans="1:17" x14ac:dyDescent="0.2">
      <c r="J14" s="33" t="s">
        <v>64</v>
      </c>
      <c r="K14" s="33"/>
      <c r="L14" s="33"/>
      <c r="M14" s="33"/>
      <c r="N14" s="33"/>
      <c r="O14" s="33"/>
      <c r="P14" s="33"/>
      <c r="Q14" s="34"/>
    </row>
    <row r="15" spans="1:17" x14ac:dyDescent="0.2">
      <c r="J15" s="33"/>
      <c r="K15" s="33"/>
      <c r="L15" s="33"/>
      <c r="M15" s="33"/>
      <c r="N15" s="33"/>
      <c r="O15" s="33"/>
      <c r="P15" s="33"/>
      <c r="Q15" s="34"/>
    </row>
    <row r="16" spans="1:17" x14ac:dyDescent="0.2">
      <c r="J16" s="33" t="s">
        <v>65</v>
      </c>
      <c r="K16" s="33"/>
      <c r="L16" s="33"/>
      <c r="M16" s="33"/>
      <c r="N16" s="33"/>
      <c r="O16" s="33"/>
      <c r="P16" s="33"/>
      <c r="Q16" s="34"/>
    </row>
    <row r="17" spans="10:17" x14ac:dyDescent="0.2">
      <c r="J17" s="33" t="s">
        <v>66</v>
      </c>
      <c r="K17" s="33"/>
      <c r="L17" s="33"/>
      <c r="M17" s="33"/>
      <c r="N17" s="33"/>
      <c r="O17" s="33"/>
      <c r="P17" s="33"/>
      <c r="Q17" s="34"/>
    </row>
    <row r="18" spans="10:17" x14ac:dyDescent="0.2">
      <c r="J18" s="33"/>
      <c r="K18" s="33"/>
      <c r="L18" s="33"/>
      <c r="M18" s="33"/>
      <c r="N18" s="33"/>
      <c r="O18" s="33"/>
      <c r="P18" s="33"/>
      <c r="Q18" s="3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1</vt:i4>
      </vt:variant>
    </vt:vector>
  </HeadingPairs>
  <TitlesOfParts>
    <vt:vector size="12" baseType="lpstr">
      <vt:lpstr>ForBoxPlot</vt:lpstr>
      <vt:lpstr>ForBoxPlot2</vt:lpstr>
      <vt:lpstr>2-28 all dot plot</vt:lpstr>
      <vt:lpstr>2-28 science dot chart</vt:lpstr>
      <vt:lpstr>2-28 citizenship dot chart</vt:lpstr>
      <vt:lpstr>2-28 math dot chart</vt:lpstr>
      <vt:lpstr>2-28 Reading dot chart</vt:lpstr>
      <vt:lpstr>2-28 writing dot chart</vt:lpstr>
      <vt:lpstr>2-28a</vt:lpstr>
      <vt:lpstr>ForBoxPlot3</vt:lpstr>
      <vt:lpstr>Ohio Education Performance</vt:lpstr>
      <vt:lpstr>BoxPlot3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2008-07-30T20:26:45Z</dcterms:created>
  <dcterms:modified xsi:type="dcterms:W3CDTF">2012-03-31T22:10:18Z</dcterms:modified>
</cp:coreProperties>
</file>