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60" windowWidth="15180" windowHeight="8580" activeTab="2"/>
  </bookViews>
  <sheets>
    <sheet name="Sheet1" sheetId="1" r:id="rId1"/>
    <sheet name="Sheet4" sheetId="4" r:id="rId2"/>
    <sheet name="Sheet5" sheetId="5" r:id="rId3"/>
    <sheet name="Sheet2" sheetId="2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D29" i="5"/>
  <c r="C29"/>
  <c r="B22"/>
  <c r="B14"/>
  <c r="E26" s="1"/>
  <c r="B16" i="4"/>
  <c r="B17" s="1"/>
  <c r="B18"/>
  <c r="B21"/>
  <c r="B24"/>
  <c r="B26"/>
  <c r="E28"/>
  <c r="B16" i="5" l="1"/>
  <c r="B19" s="1"/>
  <c r="B23" s="1"/>
  <c r="C26"/>
  <c r="B29" s="1"/>
  <c r="B15"/>
  <c r="B17"/>
  <c r="B20" s="1"/>
  <c r="C28" i="4"/>
  <c r="B31" s="1"/>
  <c r="B19"/>
  <c r="B22" s="1"/>
  <c r="B25" s="1"/>
  <c r="B30" i="5" l="1"/>
  <c r="D31" i="4"/>
  <c r="B32"/>
  <c r="C31"/>
  <c r="E31" s="1"/>
  <c r="C30" i="5" l="1"/>
  <c r="D30"/>
  <c r="E29"/>
  <c r="B31"/>
  <c r="E30"/>
  <c r="D32" i="4"/>
  <c r="B33"/>
  <c r="C32"/>
  <c r="E32" s="1"/>
  <c r="C31" i="5" l="1"/>
  <c r="D31"/>
  <c r="B32"/>
  <c r="D33" i="4"/>
  <c r="B34"/>
  <c r="C33"/>
  <c r="E33" s="1"/>
  <c r="C32" i="5" l="1"/>
  <c r="D32"/>
  <c r="E31"/>
  <c r="B33"/>
  <c r="D34" i="4"/>
  <c r="B35"/>
  <c r="C34"/>
  <c r="E34" s="1"/>
  <c r="C33" i="5" l="1"/>
  <c r="E33" s="1"/>
  <c r="D33"/>
  <c r="E32"/>
  <c r="B34"/>
  <c r="D35" i="4"/>
  <c r="B36"/>
  <c r="C35"/>
  <c r="E35" s="1"/>
  <c r="C34" i="5" l="1"/>
  <c r="D34"/>
  <c r="B35"/>
  <c r="D36" i="4"/>
  <c r="B37"/>
  <c r="C36"/>
  <c r="E36" s="1"/>
  <c r="C35" i="5" l="1"/>
  <c r="D35"/>
  <c r="B36"/>
  <c r="E34"/>
  <c r="D37" i="4"/>
  <c r="B38"/>
  <c r="C37"/>
  <c r="E37" s="1"/>
  <c r="C36" i="5" l="1"/>
  <c r="D36"/>
  <c r="E36"/>
  <c r="B37"/>
  <c r="E35"/>
  <c r="D38" i="4"/>
  <c r="B39"/>
  <c r="C38"/>
  <c r="E38" s="1"/>
  <c r="C37" i="5" l="1"/>
  <c r="E37" s="1"/>
  <c r="D37"/>
  <c r="B38"/>
  <c r="D39" i="4"/>
  <c r="B40"/>
  <c r="C39"/>
  <c r="E39" s="1"/>
  <c r="C38" i="5" l="1"/>
  <c r="D38"/>
  <c r="B39"/>
  <c r="D40" i="4"/>
  <c r="B41"/>
  <c r="C40"/>
  <c r="E40" s="1"/>
  <c r="C39" i="5" l="1"/>
  <c r="D39"/>
  <c r="E38"/>
  <c r="B40"/>
  <c r="D41" i="4"/>
  <c r="B42"/>
  <c r="C41"/>
  <c r="E41" s="1"/>
  <c r="C40" i="5" l="1"/>
  <c r="D40"/>
  <c r="E39"/>
  <c r="B41"/>
  <c r="D42" i="4"/>
  <c r="B43"/>
  <c r="C42"/>
  <c r="E42" s="1"/>
  <c r="C41" i="5" l="1"/>
  <c r="D41"/>
  <c r="B42"/>
  <c r="E41"/>
  <c r="E40"/>
  <c r="D43" i="4"/>
  <c r="B44"/>
  <c r="C43"/>
  <c r="E43" s="1"/>
  <c r="C42" i="5" l="1"/>
  <c r="D42"/>
  <c r="B43"/>
  <c r="D44" i="4"/>
  <c r="B45"/>
  <c r="C44"/>
  <c r="E44" s="1"/>
  <c r="C43" i="5" l="1"/>
  <c r="D43"/>
  <c r="E42"/>
  <c r="B44"/>
  <c r="D45" i="4"/>
  <c r="B46"/>
  <c r="C45"/>
  <c r="E45" s="1"/>
  <c r="C44" i="5" l="1"/>
  <c r="D44"/>
  <c r="E43"/>
  <c r="B45"/>
  <c r="D46" i="4"/>
  <c r="B47"/>
  <c r="C46"/>
  <c r="E46" s="1"/>
  <c r="C45" i="5" l="1"/>
  <c r="D45"/>
  <c r="E44"/>
  <c r="B46"/>
  <c r="D47" i="4"/>
  <c r="B48"/>
  <c r="C47"/>
  <c r="E47" s="1"/>
  <c r="C46" i="5" l="1"/>
  <c r="D46"/>
  <c r="E45"/>
  <c r="B47"/>
  <c r="D48" i="4"/>
  <c r="B49"/>
  <c r="C48"/>
  <c r="E48" s="1"/>
  <c r="C47" i="5" l="1"/>
  <c r="D47"/>
  <c r="B48"/>
  <c r="E47"/>
  <c r="E46"/>
  <c r="D49" i="4"/>
  <c r="B50"/>
  <c r="C49"/>
  <c r="E49" s="1"/>
  <c r="C48" i="5" l="1"/>
  <c r="D48"/>
  <c r="B49"/>
  <c r="E48"/>
  <c r="D50" i="4"/>
  <c r="B51"/>
  <c r="C50"/>
  <c r="E50" s="1"/>
  <c r="C49" i="5" l="1"/>
  <c r="D49"/>
  <c r="B50"/>
  <c r="D51" i="4"/>
  <c r="B52"/>
  <c r="C51"/>
  <c r="E51" s="1"/>
  <c r="C50" i="5" l="1"/>
  <c r="D50"/>
  <c r="E49"/>
  <c r="B51"/>
  <c r="D52" i="4"/>
  <c r="B53"/>
  <c r="C52"/>
  <c r="E52" s="1"/>
  <c r="C51" i="5" l="1"/>
  <c r="D51"/>
  <c r="B52"/>
  <c r="E51"/>
  <c r="E50"/>
  <c r="D53" i="4"/>
  <c r="B54"/>
  <c r="C53"/>
  <c r="E53" s="1"/>
  <c r="C52" i="5" l="1"/>
  <c r="D52"/>
  <c r="E52"/>
  <c r="D54" i="4"/>
  <c r="C54"/>
  <c r="E54" s="1"/>
</calcChain>
</file>

<file path=xl/sharedStrings.xml><?xml version="1.0" encoding="utf-8"?>
<sst xmlns="http://schemas.openxmlformats.org/spreadsheetml/2006/main" count="53" uniqueCount="29">
  <si>
    <t>Inventory</t>
  </si>
  <si>
    <t>Economic Order Quantity Model</t>
  </si>
  <si>
    <t>Data</t>
  </si>
  <si>
    <t>Demand rate, D</t>
  </si>
  <si>
    <t>Setup cost, S</t>
  </si>
  <si>
    <t>Holding cost, H</t>
  </si>
  <si>
    <t>(fixed amount)</t>
  </si>
  <si>
    <t>Unit Price, P</t>
  </si>
  <si>
    <t>Daily demand rate</t>
  </si>
  <si>
    <t>Lead time in days</t>
  </si>
  <si>
    <t>Results</t>
  </si>
  <si>
    <t>Optimal Order Quantity, Q*</t>
  </si>
  <si>
    <t>Maximum Inventory</t>
  </si>
  <si>
    <t>Average Inventory</t>
  </si>
  <si>
    <t>Number of Setups</t>
  </si>
  <si>
    <t>Holding cost</t>
  </si>
  <si>
    <t>Setup cost</t>
  </si>
  <si>
    <t>Unit costs</t>
  </si>
  <si>
    <r>
      <t>Total cost, T</t>
    </r>
    <r>
      <rPr>
        <vertAlign val="subscript"/>
        <sz val="10"/>
        <rFont val="Arial"/>
        <family val="2"/>
      </rPr>
      <t>c</t>
    </r>
  </si>
  <si>
    <t>Reorder Point</t>
  </si>
  <si>
    <t>COST TABLE</t>
  </si>
  <si>
    <t>Start at</t>
  </si>
  <si>
    <t>Increment by</t>
  </si>
  <si>
    <t>Q</t>
  </si>
  <si>
    <t>Total cost</t>
  </si>
  <si>
    <t>Chapter 12: Example 3</t>
  </si>
  <si>
    <t>Setup/order cost, S</t>
  </si>
  <si>
    <t>Number of Orders</t>
  </si>
  <si>
    <t>CHAPTER 12: Example 3</t>
  </si>
</sst>
</file>

<file path=xl/styles.xml><?xml version="1.0" encoding="utf-8"?>
<styleSheet xmlns="http://schemas.openxmlformats.org/spreadsheetml/2006/main">
  <numFmts count="1">
    <numFmt numFmtId="7" formatCode="&quot;$&quot;#,##0.00_);\(&quot;$&quot;#,##0.00\)"/>
  </numFmts>
  <fonts count="14">
    <font>
      <sz val="10"/>
      <name val="Arial"/>
    </font>
    <font>
      <b/>
      <sz val="10"/>
      <color indexed="16"/>
      <name val="Arial"/>
      <family val="2"/>
    </font>
    <font>
      <sz val="10"/>
      <color indexed="16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b/>
      <sz val="10"/>
      <color indexed="21"/>
      <name val="Arial"/>
      <family val="2"/>
    </font>
    <font>
      <b/>
      <sz val="10"/>
      <color indexed="20"/>
      <name val="Arial"/>
      <family val="2"/>
    </font>
    <font>
      <vertAlign val="subscript"/>
      <sz val="10"/>
      <name val="Arial"/>
      <family val="2"/>
    </font>
    <font>
      <b/>
      <sz val="14"/>
      <color indexed="16"/>
      <name val="Arial"/>
      <family val="2"/>
    </font>
    <font>
      <sz val="10"/>
      <color rgb="FF0000FF"/>
      <name val="Arial"/>
      <family val="2"/>
    </font>
    <font>
      <b/>
      <sz val="12"/>
      <color rgb="FF1F497D"/>
      <name val="Arial"/>
      <family val="2"/>
    </font>
    <font>
      <b/>
      <sz val="10"/>
      <color rgb="FFFF6600"/>
      <name val="Arial"/>
      <family val="2"/>
    </font>
    <font>
      <b/>
      <sz val="10"/>
      <color rgb="FF3F3F3F"/>
      <name val="Arial"/>
      <family val="2"/>
    </font>
    <font>
      <b/>
      <sz val="14"/>
      <color rgb="FF8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1"/>
      </left>
      <right/>
      <top style="medium">
        <color indexed="21"/>
      </top>
      <bottom/>
      <diagonal/>
    </border>
    <border>
      <left style="thin">
        <color indexed="64"/>
      </left>
      <right style="medium">
        <color indexed="21"/>
      </right>
      <top style="medium">
        <color indexed="21"/>
      </top>
      <bottom style="thin">
        <color indexed="64"/>
      </bottom>
      <diagonal/>
    </border>
    <border>
      <left style="medium">
        <color indexed="21"/>
      </left>
      <right/>
      <top/>
      <bottom/>
      <diagonal/>
    </border>
    <border>
      <left style="thin">
        <color indexed="64"/>
      </left>
      <right style="medium">
        <color indexed="21"/>
      </right>
      <top style="thin">
        <color indexed="64"/>
      </top>
      <bottom style="thin">
        <color indexed="64"/>
      </bottom>
      <diagonal/>
    </border>
    <border>
      <left style="medium">
        <color indexed="21"/>
      </left>
      <right/>
      <top/>
      <bottom style="medium">
        <color indexed="21"/>
      </bottom>
      <diagonal/>
    </border>
    <border>
      <left style="thin">
        <color indexed="64"/>
      </left>
      <right style="medium">
        <color indexed="21"/>
      </right>
      <top style="thin">
        <color indexed="64"/>
      </top>
      <bottom style="medium">
        <color indexed="21"/>
      </bottom>
      <diagonal/>
    </border>
    <border>
      <left style="medium">
        <color indexed="20"/>
      </left>
      <right/>
      <top style="medium">
        <color indexed="20"/>
      </top>
      <bottom/>
      <diagonal/>
    </border>
    <border>
      <left/>
      <right style="medium">
        <color indexed="20"/>
      </right>
      <top style="medium">
        <color indexed="20"/>
      </top>
      <bottom/>
      <diagonal/>
    </border>
    <border>
      <left style="medium">
        <color indexed="20"/>
      </left>
      <right/>
      <top/>
      <bottom/>
      <diagonal/>
    </border>
    <border>
      <left/>
      <right style="medium">
        <color indexed="20"/>
      </right>
      <top/>
      <bottom/>
      <diagonal/>
    </border>
    <border>
      <left style="medium">
        <color indexed="20"/>
      </left>
      <right/>
      <top/>
      <bottom style="medium">
        <color indexed="20"/>
      </bottom>
      <diagonal/>
    </border>
    <border>
      <left/>
      <right style="medium">
        <color indexed="20"/>
      </right>
      <top/>
      <bottom style="medium">
        <color indexed="20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2" borderId="1" xfId="0" applyFont="1" applyFill="1" applyBorder="1"/>
    <xf numFmtId="0" fontId="4" fillId="0" borderId="2" xfId="0" applyFont="1" applyBorder="1"/>
    <xf numFmtId="0" fontId="4" fillId="2" borderId="3" xfId="0" applyFont="1" applyFill="1" applyBorder="1"/>
    <xf numFmtId="0" fontId="4" fillId="0" borderId="4" xfId="0" applyFont="1" applyBorder="1"/>
    <xf numFmtId="0" fontId="4" fillId="2" borderId="5" xfId="0" applyFont="1" applyFill="1" applyBorder="1"/>
    <xf numFmtId="0" fontId="4" fillId="0" borderId="6" xfId="0" applyFont="1" applyBorder="1"/>
    <xf numFmtId="0" fontId="4" fillId="2" borderId="7" xfId="0" applyFont="1" applyFill="1" applyBorder="1"/>
    <xf numFmtId="0" fontId="6" fillId="0" borderId="0" xfId="0" applyFont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/>
    <xf numFmtId="7" fontId="4" fillId="0" borderId="11" xfId="0" applyNumberFormat="1" applyFont="1" applyBorder="1"/>
    <xf numFmtId="0" fontId="4" fillId="0" borderId="12" xfId="0" applyFont="1" applyBorder="1"/>
    <xf numFmtId="0" fontId="4" fillId="0" borderId="13" xfId="0" applyFont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4" fillId="3" borderId="1" xfId="0" applyFont="1" applyFill="1" applyBorder="1"/>
    <xf numFmtId="0" fontId="4" fillId="0" borderId="14" xfId="0" applyFont="1" applyBorder="1"/>
    <xf numFmtId="0" fontId="4" fillId="3" borderId="15" xfId="0" applyFont="1" applyFill="1" applyBorder="1"/>
    <xf numFmtId="0" fontId="4" fillId="0" borderId="16" xfId="0" applyFont="1" applyBorder="1"/>
    <xf numFmtId="0" fontId="4" fillId="3" borderId="17" xfId="0" applyFont="1" applyFill="1" applyBorder="1"/>
    <xf numFmtId="0" fontId="4" fillId="0" borderId="18" xfId="0" applyFont="1" applyBorder="1"/>
    <xf numFmtId="0" fontId="4" fillId="3" borderId="19" xfId="0" applyFont="1" applyFill="1" applyBorder="1"/>
    <xf numFmtId="0" fontId="12" fillId="0" borderId="0" xfId="0" applyFont="1"/>
    <xf numFmtId="7" fontId="4" fillId="0" borderId="0" xfId="0" applyNumberFormat="1" applyFont="1"/>
    <xf numFmtId="0" fontId="12" fillId="4" borderId="20" xfId="0" applyFont="1" applyFill="1" applyBorder="1"/>
    <xf numFmtId="0" fontId="12" fillId="4" borderId="21" xfId="0" applyFont="1" applyFill="1" applyBorder="1"/>
    <xf numFmtId="0" fontId="12" fillId="4" borderId="22" xfId="0" applyFont="1" applyFill="1" applyBorder="1"/>
    <xf numFmtId="0" fontId="12" fillId="4" borderId="23" xfId="0" applyFont="1" applyFill="1" applyBorder="1"/>
    <xf numFmtId="0" fontId="12" fillId="4" borderId="24" xfId="0" applyFont="1" applyFill="1" applyBorder="1"/>
    <xf numFmtId="7" fontId="12" fillId="4" borderId="24" xfId="0" applyNumberFormat="1" applyFont="1" applyFill="1" applyBorder="1"/>
    <xf numFmtId="7" fontId="12" fillId="4" borderId="25" xfId="0" applyNumberFormat="1" applyFont="1" applyFill="1" applyBorder="1"/>
    <xf numFmtId="0" fontId="1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Inventory: Cost vs Quantity</a:t>
            </a:r>
          </a:p>
        </c:rich>
      </c:tx>
      <c:layout>
        <c:manualLayout>
          <c:xMode val="edge"/>
          <c:yMode val="edge"/>
          <c:x val="0.27187499999999998"/>
          <c:y val="3.745332050752175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624999999999999"/>
          <c:y val="0.21348392689287399"/>
          <c:w val="0.71875"/>
          <c:h val="0.31086256021243053"/>
        </c:manualLayout>
      </c:layout>
      <c:lineChart>
        <c:grouping val="standard"/>
        <c:ser>
          <c:idx val="0"/>
          <c:order val="0"/>
          <c:tx>
            <c:strRef>
              <c:f>Sheet4!$C$30</c:f>
              <c:strCache>
                <c:ptCount val="1"/>
                <c:pt idx="0">
                  <c:v>Setup cost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Sheet4!$B$31:$B$54</c:f>
              <c:numCache>
                <c:formatCode>General</c:formatCode>
                <c:ptCount val="24"/>
                <c:pt idx="0">
                  <c:v>50</c:v>
                </c:pt>
                <c:pt idx="1">
                  <c:v>66.666666666666671</c:v>
                </c:pt>
                <c:pt idx="2">
                  <c:v>83.333333333333343</c:v>
                </c:pt>
                <c:pt idx="3">
                  <c:v>100.00000000000001</c:v>
                </c:pt>
                <c:pt idx="4">
                  <c:v>116.66666666666669</c:v>
                </c:pt>
                <c:pt idx="5">
                  <c:v>133.33333333333334</c:v>
                </c:pt>
                <c:pt idx="6">
                  <c:v>150</c:v>
                </c:pt>
                <c:pt idx="7">
                  <c:v>166.66666666666666</c:v>
                </c:pt>
                <c:pt idx="8">
                  <c:v>183.33333333333331</c:v>
                </c:pt>
                <c:pt idx="9">
                  <c:v>199.99999999999997</c:v>
                </c:pt>
                <c:pt idx="10">
                  <c:v>216.66666666666663</c:v>
                </c:pt>
                <c:pt idx="11">
                  <c:v>233.33333333333329</c:v>
                </c:pt>
                <c:pt idx="12">
                  <c:v>249.99999999999994</c:v>
                </c:pt>
                <c:pt idx="13">
                  <c:v>266.66666666666663</c:v>
                </c:pt>
                <c:pt idx="14">
                  <c:v>283.33333333333331</c:v>
                </c:pt>
                <c:pt idx="15">
                  <c:v>300</c:v>
                </c:pt>
                <c:pt idx="16">
                  <c:v>316.66666666666669</c:v>
                </c:pt>
                <c:pt idx="17">
                  <c:v>333.33333333333337</c:v>
                </c:pt>
                <c:pt idx="18">
                  <c:v>350.00000000000006</c:v>
                </c:pt>
                <c:pt idx="19">
                  <c:v>366.66666666666674</c:v>
                </c:pt>
                <c:pt idx="20">
                  <c:v>383.33333333333343</c:v>
                </c:pt>
                <c:pt idx="21">
                  <c:v>400.00000000000011</c:v>
                </c:pt>
                <c:pt idx="22">
                  <c:v>416.6666666666668</c:v>
                </c:pt>
                <c:pt idx="23">
                  <c:v>433.33333333333348</c:v>
                </c:pt>
              </c:numCache>
            </c:numRef>
          </c:cat>
          <c:val>
            <c:numRef>
              <c:f>Sheet4!$C$31:$C$54</c:f>
              <c:numCache>
                <c:formatCode>General</c:formatCode>
                <c:ptCount val="24"/>
                <c:pt idx="0">
                  <c:v>200</c:v>
                </c:pt>
                <c:pt idx="1">
                  <c:v>150</c:v>
                </c:pt>
                <c:pt idx="2">
                  <c:v>119.99999999999999</c:v>
                </c:pt>
                <c:pt idx="3">
                  <c:v>99.999999999999986</c:v>
                </c:pt>
                <c:pt idx="4">
                  <c:v>85.714285714285694</c:v>
                </c:pt>
                <c:pt idx="5">
                  <c:v>75</c:v>
                </c:pt>
                <c:pt idx="6">
                  <c:v>66.666666666666671</c:v>
                </c:pt>
                <c:pt idx="7">
                  <c:v>60</c:v>
                </c:pt>
                <c:pt idx="8">
                  <c:v>54.545454545454554</c:v>
                </c:pt>
                <c:pt idx="9">
                  <c:v>50.000000000000007</c:v>
                </c:pt>
                <c:pt idx="10">
                  <c:v>46.15384615384616</c:v>
                </c:pt>
                <c:pt idx="11">
                  <c:v>42.857142857142868</c:v>
                </c:pt>
                <c:pt idx="12">
                  <c:v>40.000000000000007</c:v>
                </c:pt>
                <c:pt idx="13">
                  <c:v>37.500000000000007</c:v>
                </c:pt>
                <c:pt idx="14">
                  <c:v>35.294117647058826</c:v>
                </c:pt>
                <c:pt idx="15">
                  <c:v>33.333333333333336</c:v>
                </c:pt>
                <c:pt idx="16">
                  <c:v>31.578947368421051</c:v>
                </c:pt>
                <c:pt idx="17">
                  <c:v>29.999999999999996</c:v>
                </c:pt>
                <c:pt idx="18">
                  <c:v>28.571428571428566</c:v>
                </c:pt>
                <c:pt idx="19">
                  <c:v>27.272727272727266</c:v>
                </c:pt>
                <c:pt idx="20">
                  <c:v>26.086956521739125</c:v>
                </c:pt>
                <c:pt idx="21">
                  <c:v>24.999999999999993</c:v>
                </c:pt>
                <c:pt idx="22">
                  <c:v>23.999999999999993</c:v>
                </c:pt>
                <c:pt idx="23">
                  <c:v>23.07692307692307</c:v>
                </c:pt>
              </c:numCache>
            </c:numRef>
          </c:val>
        </c:ser>
        <c:ser>
          <c:idx val="1"/>
          <c:order val="1"/>
          <c:tx>
            <c:strRef>
              <c:f>Sheet4!$D$30</c:f>
              <c:strCache>
                <c:ptCount val="1"/>
                <c:pt idx="0">
                  <c:v>Holding cost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Sheet4!$B$31:$B$54</c:f>
              <c:numCache>
                <c:formatCode>General</c:formatCode>
                <c:ptCount val="24"/>
                <c:pt idx="0">
                  <c:v>50</c:v>
                </c:pt>
                <c:pt idx="1">
                  <c:v>66.666666666666671</c:v>
                </c:pt>
                <c:pt idx="2">
                  <c:v>83.333333333333343</c:v>
                </c:pt>
                <c:pt idx="3">
                  <c:v>100.00000000000001</c:v>
                </c:pt>
                <c:pt idx="4">
                  <c:v>116.66666666666669</c:v>
                </c:pt>
                <c:pt idx="5">
                  <c:v>133.33333333333334</c:v>
                </c:pt>
                <c:pt idx="6">
                  <c:v>150</c:v>
                </c:pt>
                <c:pt idx="7">
                  <c:v>166.66666666666666</c:v>
                </c:pt>
                <c:pt idx="8">
                  <c:v>183.33333333333331</c:v>
                </c:pt>
                <c:pt idx="9">
                  <c:v>199.99999999999997</c:v>
                </c:pt>
                <c:pt idx="10">
                  <c:v>216.66666666666663</c:v>
                </c:pt>
                <c:pt idx="11">
                  <c:v>233.33333333333329</c:v>
                </c:pt>
                <c:pt idx="12">
                  <c:v>249.99999999999994</c:v>
                </c:pt>
                <c:pt idx="13">
                  <c:v>266.66666666666663</c:v>
                </c:pt>
                <c:pt idx="14">
                  <c:v>283.33333333333331</c:v>
                </c:pt>
                <c:pt idx="15">
                  <c:v>300</c:v>
                </c:pt>
                <c:pt idx="16">
                  <c:v>316.66666666666669</c:v>
                </c:pt>
                <c:pt idx="17">
                  <c:v>333.33333333333337</c:v>
                </c:pt>
                <c:pt idx="18">
                  <c:v>350.00000000000006</c:v>
                </c:pt>
                <c:pt idx="19">
                  <c:v>366.66666666666674</c:v>
                </c:pt>
                <c:pt idx="20">
                  <c:v>383.33333333333343</c:v>
                </c:pt>
                <c:pt idx="21">
                  <c:v>400.00000000000011</c:v>
                </c:pt>
                <c:pt idx="22">
                  <c:v>416.6666666666668</c:v>
                </c:pt>
                <c:pt idx="23">
                  <c:v>433.33333333333348</c:v>
                </c:pt>
              </c:numCache>
            </c:numRef>
          </c:cat>
          <c:val>
            <c:numRef>
              <c:f>Sheet4!$D$31:$D$54</c:f>
              <c:numCache>
                <c:formatCode>General</c:formatCode>
                <c:ptCount val="24"/>
                <c:pt idx="0">
                  <c:v>12.5</c:v>
                </c:pt>
                <c:pt idx="1">
                  <c:v>16.666666666666668</c:v>
                </c:pt>
                <c:pt idx="2">
                  <c:v>20.833333333333336</c:v>
                </c:pt>
                <c:pt idx="3">
                  <c:v>25.000000000000004</c:v>
                </c:pt>
                <c:pt idx="4">
                  <c:v>29.166666666666671</c:v>
                </c:pt>
                <c:pt idx="5">
                  <c:v>33.333333333333336</c:v>
                </c:pt>
                <c:pt idx="6">
                  <c:v>37.5</c:v>
                </c:pt>
                <c:pt idx="7">
                  <c:v>41.666666666666664</c:v>
                </c:pt>
                <c:pt idx="8">
                  <c:v>45.833333333333329</c:v>
                </c:pt>
                <c:pt idx="9">
                  <c:v>49.999999999999993</c:v>
                </c:pt>
                <c:pt idx="10">
                  <c:v>54.166666666666657</c:v>
                </c:pt>
                <c:pt idx="11">
                  <c:v>58.333333333333321</c:v>
                </c:pt>
                <c:pt idx="12">
                  <c:v>62.499999999999986</c:v>
                </c:pt>
                <c:pt idx="13">
                  <c:v>66.666666666666657</c:v>
                </c:pt>
                <c:pt idx="14">
                  <c:v>70.833333333333329</c:v>
                </c:pt>
                <c:pt idx="15">
                  <c:v>75</c:v>
                </c:pt>
                <c:pt idx="16">
                  <c:v>79.166666666666671</c:v>
                </c:pt>
                <c:pt idx="17">
                  <c:v>83.333333333333343</c:v>
                </c:pt>
                <c:pt idx="18">
                  <c:v>87.500000000000014</c:v>
                </c:pt>
                <c:pt idx="19">
                  <c:v>91.666666666666686</c:v>
                </c:pt>
                <c:pt idx="20">
                  <c:v>95.833333333333357</c:v>
                </c:pt>
                <c:pt idx="21">
                  <c:v>100.00000000000003</c:v>
                </c:pt>
                <c:pt idx="22">
                  <c:v>104.1666666666667</c:v>
                </c:pt>
                <c:pt idx="23">
                  <c:v>108.33333333333337</c:v>
                </c:pt>
              </c:numCache>
            </c:numRef>
          </c:val>
        </c:ser>
        <c:ser>
          <c:idx val="2"/>
          <c:order val="2"/>
          <c:tx>
            <c:strRef>
              <c:f>Sheet4!$E$30</c:f>
              <c:strCache>
                <c:ptCount val="1"/>
                <c:pt idx="0">
                  <c:v>Total cost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numRef>
              <c:f>Sheet4!$B$31:$B$54</c:f>
              <c:numCache>
                <c:formatCode>General</c:formatCode>
                <c:ptCount val="24"/>
                <c:pt idx="0">
                  <c:v>50</c:v>
                </c:pt>
                <c:pt idx="1">
                  <c:v>66.666666666666671</c:v>
                </c:pt>
                <c:pt idx="2">
                  <c:v>83.333333333333343</c:v>
                </c:pt>
                <c:pt idx="3">
                  <c:v>100.00000000000001</c:v>
                </c:pt>
                <c:pt idx="4">
                  <c:v>116.66666666666669</c:v>
                </c:pt>
                <c:pt idx="5">
                  <c:v>133.33333333333334</c:v>
                </c:pt>
                <c:pt idx="6">
                  <c:v>150</c:v>
                </c:pt>
                <c:pt idx="7">
                  <c:v>166.66666666666666</c:v>
                </c:pt>
                <c:pt idx="8">
                  <c:v>183.33333333333331</c:v>
                </c:pt>
                <c:pt idx="9">
                  <c:v>199.99999999999997</c:v>
                </c:pt>
                <c:pt idx="10">
                  <c:v>216.66666666666663</c:v>
                </c:pt>
                <c:pt idx="11">
                  <c:v>233.33333333333329</c:v>
                </c:pt>
                <c:pt idx="12">
                  <c:v>249.99999999999994</c:v>
                </c:pt>
                <c:pt idx="13">
                  <c:v>266.66666666666663</c:v>
                </c:pt>
                <c:pt idx="14">
                  <c:v>283.33333333333331</c:v>
                </c:pt>
                <c:pt idx="15">
                  <c:v>300</c:v>
                </c:pt>
                <c:pt idx="16">
                  <c:v>316.66666666666669</c:v>
                </c:pt>
                <c:pt idx="17">
                  <c:v>333.33333333333337</c:v>
                </c:pt>
                <c:pt idx="18">
                  <c:v>350.00000000000006</c:v>
                </c:pt>
                <c:pt idx="19">
                  <c:v>366.66666666666674</c:v>
                </c:pt>
                <c:pt idx="20">
                  <c:v>383.33333333333343</c:v>
                </c:pt>
                <c:pt idx="21">
                  <c:v>400.00000000000011</c:v>
                </c:pt>
                <c:pt idx="22">
                  <c:v>416.6666666666668</c:v>
                </c:pt>
                <c:pt idx="23">
                  <c:v>433.33333333333348</c:v>
                </c:pt>
              </c:numCache>
            </c:numRef>
          </c:cat>
          <c:val>
            <c:numRef>
              <c:f>Sheet4!$E$31:$E$54</c:f>
              <c:numCache>
                <c:formatCode>General</c:formatCode>
                <c:ptCount val="24"/>
                <c:pt idx="0">
                  <c:v>212.5</c:v>
                </c:pt>
                <c:pt idx="1">
                  <c:v>166.66666666666666</c:v>
                </c:pt>
                <c:pt idx="2">
                  <c:v>140.83333333333331</c:v>
                </c:pt>
                <c:pt idx="3">
                  <c:v>124.99999999999999</c:v>
                </c:pt>
                <c:pt idx="4">
                  <c:v>114.88095238095237</c:v>
                </c:pt>
                <c:pt idx="5">
                  <c:v>108.33333333333334</c:v>
                </c:pt>
                <c:pt idx="6">
                  <c:v>104.16666666666667</c:v>
                </c:pt>
                <c:pt idx="7">
                  <c:v>101.66666666666666</c:v>
                </c:pt>
                <c:pt idx="8">
                  <c:v>100.37878787878788</c:v>
                </c:pt>
                <c:pt idx="9">
                  <c:v>100</c:v>
                </c:pt>
                <c:pt idx="10">
                  <c:v>100.32051282051282</c:v>
                </c:pt>
                <c:pt idx="11">
                  <c:v>101.19047619047619</c:v>
                </c:pt>
                <c:pt idx="12">
                  <c:v>102.5</c:v>
                </c:pt>
                <c:pt idx="13">
                  <c:v>104.16666666666666</c:v>
                </c:pt>
                <c:pt idx="14">
                  <c:v>106.12745098039215</c:v>
                </c:pt>
                <c:pt idx="15">
                  <c:v>108.33333333333334</c:v>
                </c:pt>
                <c:pt idx="16">
                  <c:v>110.74561403508773</c:v>
                </c:pt>
                <c:pt idx="17">
                  <c:v>113.33333333333334</c:v>
                </c:pt>
                <c:pt idx="18">
                  <c:v>116.07142857142858</c:v>
                </c:pt>
                <c:pt idx="19">
                  <c:v>118.93939393939395</c:v>
                </c:pt>
                <c:pt idx="20">
                  <c:v>121.92028985507248</c:v>
                </c:pt>
                <c:pt idx="21">
                  <c:v>125.00000000000003</c:v>
                </c:pt>
                <c:pt idx="22">
                  <c:v>128.16666666666669</c:v>
                </c:pt>
                <c:pt idx="23">
                  <c:v>131.41025641025644</c:v>
                </c:pt>
              </c:numCache>
            </c:numRef>
          </c:val>
        </c:ser>
        <c:marker val="1"/>
        <c:axId val="190986496"/>
        <c:axId val="191030784"/>
      </c:lineChart>
      <c:catAx>
        <c:axId val="1909864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Order Quantity (Q)</a:t>
                </a:r>
              </a:p>
            </c:rich>
          </c:tx>
          <c:layout>
            <c:manualLayout>
              <c:xMode val="edge"/>
              <c:yMode val="edge"/>
              <c:x val="0.41562500000000002"/>
              <c:y val="0.767793070404195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1030784"/>
        <c:crosses val="autoZero"/>
        <c:auto val="1"/>
        <c:lblAlgn val="ctr"/>
        <c:lblOffset val="100"/>
        <c:tickLblSkip val="3"/>
        <c:tickMarkSkip val="1"/>
      </c:catAx>
      <c:valAx>
        <c:axId val="19103078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Cost ($)</a:t>
                </a:r>
              </a:p>
            </c:rich>
          </c:tx>
          <c:layout>
            <c:manualLayout>
              <c:xMode val="edge"/>
              <c:yMode val="edge"/>
              <c:x val="0.05"/>
              <c:y val="0.2921358999586696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98649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375E-2"/>
          <c:y val="0.89138902807901776"/>
          <c:w val="0.80937499999999996"/>
          <c:h val="8.2397305116547859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Inventory: Cost vs Quantity</a:t>
            </a:r>
          </a:p>
        </c:rich>
      </c:tx>
      <c:layout/>
      <c:spPr>
        <a:effectLst/>
      </c:spPr>
    </c:title>
    <c:plotArea>
      <c:layout/>
      <c:lineChart>
        <c:grouping val="standard"/>
        <c:ser>
          <c:idx val="0"/>
          <c:order val="0"/>
          <c:tx>
            <c:strRef>
              <c:f>Sheet5!$C$28</c:f>
              <c:strCache>
                <c:ptCount val="1"/>
                <c:pt idx="0">
                  <c:v>Setup cost</c:v>
                </c:pt>
              </c:strCache>
            </c:strRef>
          </c:tx>
          <c:marker>
            <c:symbol val="none"/>
          </c:marker>
          <c:cat>
            <c:numRef>
              <c:f>Sheet5!$B$29:$B$52</c:f>
              <c:numCache>
                <c:formatCode>General</c:formatCode>
                <c:ptCount val="24"/>
                <c:pt idx="0">
                  <c:v>50</c:v>
                </c:pt>
                <c:pt idx="1">
                  <c:v>66.666666666666671</c:v>
                </c:pt>
                <c:pt idx="2">
                  <c:v>83.333333333333343</c:v>
                </c:pt>
                <c:pt idx="3">
                  <c:v>100.00000000000001</c:v>
                </c:pt>
                <c:pt idx="4">
                  <c:v>116.66666666666669</c:v>
                </c:pt>
                <c:pt idx="5">
                  <c:v>133.33333333333334</c:v>
                </c:pt>
                <c:pt idx="6">
                  <c:v>150</c:v>
                </c:pt>
                <c:pt idx="7">
                  <c:v>166.66666666666666</c:v>
                </c:pt>
                <c:pt idx="8">
                  <c:v>183.33333333333331</c:v>
                </c:pt>
                <c:pt idx="9">
                  <c:v>199.99999999999997</c:v>
                </c:pt>
                <c:pt idx="10">
                  <c:v>216.66666666666663</c:v>
                </c:pt>
                <c:pt idx="11">
                  <c:v>233.33333333333329</c:v>
                </c:pt>
                <c:pt idx="12">
                  <c:v>249.99999999999994</c:v>
                </c:pt>
                <c:pt idx="13">
                  <c:v>266.66666666666663</c:v>
                </c:pt>
                <c:pt idx="14">
                  <c:v>283.33333333333331</c:v>
                </c:pt>
                <c:pt idx="15">
                  <c:v>300</c:v>
                </c:pt>
                <c:pt idx="16">
                  <c:v>316.66666666666669</c:v>
                </c:pt>
                <c:pt idx="17">
                  <c:v>333.33333333333337</c:v>
                </c:pt>
                <c:pt idx="18">
                  <c:v>350.00000000000006</c:v>
                </c:pt>
                <c:pt idx="19">
                  <c:v>366.66666666666674</c:v>
                </c:pt>
                <c:pt idx="20">
                  <c:v>383.33333333333343</c:v>
                </c:pt>
                <c:pt idx="21">
                  <c:v>400.00000000000011</c:v>
                </c:pt>
                <c:pt idx="22">
                  <c:v>416.6666666666668</c:v>
                </c:pt>
                <c:pt idx="23">
                  <c:v>433.33333333333348</c:v>
                </c:pt>
              </c:numCache>
            </c:numRef>
          </c:cat>
          <c:val>
            <c:numRef>
              <c:f>Sheet5!$C$29:$C$52</c:f>
              <c:numCache>
                <c:formatCode>General</c:formatCode>
                <c:ptCount val="24"/>
                <c:pt idx="0">
                  <c:v>200</c:v>
                </c:pt>
                <c:pt idx="1">
                  <c:v>150</c:v>
                </c:pt>
                <c:pt idx="2">
                  <c:v>119.99999999999999</c:v>
                </c:pt>
                <c:pt idx="3">
                  <c:v>99.999999999999986</c:v>
                </c:pt>
                <c:pt idx="4">
                  <c:v>85.714285714285694</c:v>
                </c:pt>
                <c:pt idx="5">
                  <c:v>75</c:v>
                </c:pt>
                <c:pt idx="6">
                  <c:v>66.666666666666671</c:v>
                </c:pt>
                <c:pt idx="7">
                  <c:v>60</c:v>
                </c:pt>
                <c:pt idx="8">
                  <c:v>54.545454545454554</c:v>
                </c:pt>
                <c:pt idx="9">
                  <c:v>50.000000000000007</c:v>
                </c:pt>
                <c:pt idx="10">
                  <c:v>46.15384615384616</c:v>
                </c:pt>
                <c:pt idx="11">
                  <c:v>42.857142857142868</c:v>
                </c:pt>
                <c:pt idx="12">
                  <c:v>40.000000000000007</c:v>
                </c:pt>
                <c:pt idx="13">
                  <c:v>37.500000000000007</c:v>
                </c:pt>
                <c:pt idx="14">
                  <c:v>35.294117647058826</c:v>
                </c:pt>
                <c:pt idx="15">
                  <c:v>33.333333333333336</c:v>
                </c:pt>
                <c:pt idx="16">
                  <c:v>31.578947368421051</c:v>
                </c:pt>
                <c:pt idx="17">
                  <c:v>29.999999999999996</c:v>
                </c:pt>
                <c:pt idx="18">
                  <c:v>28.571428571428566</c:v>
                </c:pt>
                <c:pt idx="19">
                  <c:v>27.272727272727266</c:v>
                </c:pt>
                <c:pt idx="20">
                  <c:v>26.086956521739125</c:v>
                </c:pt>
                <c:pt idx="21">
                  <c:v>24.999999999999993</c:v>
                </c:pt>
                <c:pt idx="22">
                  <c:v>23.999999999999993</c:v>
                </c:pt>
                <c:pt idx="23">
                  <c:v>23.07692307692307</c:v>
                </c:pt>
              </c:numCache>
            </c:numRef>
          </c:val>
        </c:ser>
        <c:ser>
          <c:idx val="1"/>
          <c:order val="1"/>
          <c:tx>
            <c:strRef>
              <c:f>Sheet5!$D$28</c:f>
              <c:strCache>
                <c:ptCount val="1"/>
                <c:pt idx="0">
                  <c:v>Holding cost</c:v>
                </c:pt>
              </c:strCache>
            </c:strRef>
          </c:tx>
          <c:marker>
            <c:symbol val="none"/>
          </c:marker>
          <c:cat>
            <c:numRef>
              <c:f>Sheet5!$B$29:$B$52</c:f>
              <c:numCache>
                <c:formatCode>General</c:formatCode>
                <c:ptCount val="24"/>
                <c:pt idx="0">
                  <c:v>50</c:v>
                </c:pt>
                <c:pt idx="1">
                  <c:v>66.666666666666671</c:v>
                </c:pt>
                <c:pt idx="2">
                  <c:v>83.333333333333343</c:v>
                </c:pt>
                <c:pt idx="3">
                  <c:v>100.00000000000001</c:v>
                </c:pt>
                <c:pt idx="4">
                  <c:v>116.66666666666669</c:v>
                </c:pt>
                <c:pt idx="5">
                  <c:v>133.33333333333334</c:v>
                </c:pt>
                <c:pt idx="6">
                  <c:v>150</c:v>
                </c:pt>
                <c:pt idx="7">
                  <c:v>166.66666666666666</c:v>
                </c:pt>
                <c:pt idx="8">
                  <c:v>183.33333333333331</c:v>
                </c:pt>
                <c:pt idx="9">
                  <c:v>199.99999999999997</c:v>
                </c:pt>
                <c:pt idx="10">
                  <c:v>216.66666666666663</c:v>
                </c:pt>
                <c:pt idx="11">
                  <c:v>233.33333333333329</c:v>
                </c:pt>
                <c:pt idx="12">
                  <c:v>249.99999999999994</c:v>
                </c:pt>
                <c:pt idx="13">
                  <c:v>266.66666666666663</c:v>
                </c:pt>
                <c:pt idx="14">
                  <c:v>283.33333333333331</c:v>
                </c:pt>
                <c:pt idx="15">
                  <c:v>300</c:v>
                </c:pt>
                <c:pt idx="16">
                  <c:v>316.66666666666669</c:v>
                </c:pt>
                <c:pt idx="17">
                  <c:v>333.33333333333337</c:v>
                </c:pt>
                <c:pt idx="18">
                  <c:v>350.00000000000006</c:v>
                </c:pt>
                <c:pt idx="19">
                  <c:v>366.66666666666674</c:v>
                </c:pt>
                <c:pt idx="20">
                  <c:v>383.33333333333343</c:v>
                </c:pt>
                <c:pt idx="21">
                  <c:v>400.00000000000011</c:v>
                </c:pt>
                <c:pt idx="22">
                  <c:v>416.6666666666668</c:v>
                </c:pt>
                <c:pt idx="23">
                  <c:v>433.33333333333348</c:v>
                </c:pt>
              </c:numCache>
            </c:numRef>
          </c:cat>
          <c:val>
            <c:numRef>
              <c:f>Sheet5!$D$29:$D$52</c:f>
              <c:numCache>
                <c:formatCode>General</c:formatCode>
                <c:ptCount val="24"/>
                <c:pt idx="0">
                  <c:v>12.5</c:v>
                </c:pt>
                <c:pt idx="1">
                  <c:v>16.666666666666668</c:v>
                </c:pt>
                <c:pt idx="2">
                  <c:v>20.833333333333336</c:v>
                </c:pt>
                <c:pt idx="3">
                  <c:v>25.000000000000004</c:v>
                </c:pt>
                <c:pt idx="4">
                  <c:v>29.166666666666671</c:v>
                </c:pt>
                <c:pt idx="5">
                  <c:v>33.333333333333336</c:v>
                </c:pt>
                <c:pt idx="6">
                  <c:v>37.5</c:v>
                </c:pt>
                <c:pt idx="7">
                  <c:v>41.666666666666664</c:v>
                </c:pt>
                <c:pt idx="8">
                  <c:v>45.833333333333329</c:v>
                </c:pt>
                <c:pt idx="9">
                  <c:v>49.999999999999993</c:v>
                </c:pt>
                <c:pt idx="10">
                  <c:v>54.166666666666657</c:v>
                </c:pt>
                <c:pt idx="11">
                  <c:v>58.333333333333321</c:v>
                </c:pt>
                <c:pt idx="12">
                  <c:v>62.499999999999986</c:v>
                </c:pt>
                <c:pt idx="13">
                  <c:v>66.666666666666657</c:v>
                </c:pt>
                <c:pt idx="14">
                  <c:v>70.833333333333329</c:v>
                </c:pt>
                <c:pt idx="15">
                  <c:v>75</c:v>
                </c:pt>
                <c:pt idx="16">
                  <c:v>79.166666666666671</c:v>
                </c:pt>
                <c:pt idx="17">
                  <c:v>83.333333333333343</c:v>
                </c:pt>
                <c:pt idx="18">
                  <c:v>87.500000000000014</c:v>
                </c:pt>
                <c:pt idx="19">
                  <c:v>91.666666666666686</c:v>
                </c:pt>
                <c:pt idx="20">
                  <c:v>95.833333333333357</c:v>
                </c:pt>
                <c:pt idx="21">
                  <c:v>100.00000000000003</c:v>
                </c:pt>
                <c:pt idx="22">
                  <c:v>104.1666666666667</c:v>
                </c:pt>
                <c:pt idx="23">
                  <c:v>108.33333333333337</c:v>
                </c:pt>
              </c:numCache>
            </c:numRef>
          </c:val>
        </c:ser>
        <c:ser>
          <c:idx val="2"/>
          <c:order val="2"/>
          <c:tx>
            <c:strRef>
              <c:f>Sheet5!$E$28</c:f>
              <c:strCache>
                <c:ptCount val="1"/>
                <c:pt idx="0">
                  <c:v>Total cost</c:v>
                </c:pt>
              </c:strCache>
            </c:strRef>
          </c:tx>
          <c:marker>
            <c:symbol val="none"/>
          </c:marker>
          <c:cat>
            <c:numRef>
              <c:f>Sheet5!$B$29:$B$52</c:f>
              <c:numCache>
                <c:formatCode>General</c:formatCode>
                <c:ptCount val="24"/>
                <c:pt idx="0">
                  <c:v>50</c:v>
                </c:pt>
                <c:pt idx="1">
                  <c:v>66.666666666666671</c:v>
                </c:pt>
                <c:pt idx="2">
                  <c:v>83.333333333333343</c:v>
                </c:pt>
                <c:pt idx="3">
                  <c:v>100.00000000000001</c:v>
                </c:pt>
                <c:pt idx="4">
                  <c:v>116.66666666666669</c:v>
                </c:pt>
                <c:pt idx="5">
                  <c:v>133.33333333333334</c:v>
                </c:pt>
                <c:pt idx="6">
                  <c:v>150</c:v>
                </c:pt>
                <c:pt idx="7">
                  <c:v>166.66666666666666</c:v>
                </c:pt>
                <c:pt idx="8">
                  <c:v>183.33333333333331</c:v>
                </c:pt>
                <c:pt idx="9">
                  <c:v>199.99999999999997</c:v>
                </c:pt>
                <c:pt idx="10">
                  <c:v>216.66666666666663</c:v>
                </c:pt>
                <c:pt idx="11">
                  <c:v>233.33333333333329</c:v>
                </c:pt>
                <c:pt idx="12">
                  <c:v>249.99999999999994</c:v>
                </c:pt>
                <c:pt idx="13">
                  <c:v>266.66666666666663</c:v>
                </c:pt>
                <c:pt idx="14">
                  <c:v>283.33333333333331</c:v>
                </c:pt>
                <c:pt idx="15">
                  <c:v>300</c:v>
                </c:pt>
                <c:pt idx="16">
                  <c:v>316.66666666666669</c:v>
                </c:pt>
                <c:pt idx="17">
                  <c:v>333.33333333333337</c:v>
                </c:pt>
                <c:pt idx="18">
                  <c:v>350.00000000000006</c:v>
                </c:pt>
                <c:pt idx="19">
                  <c:v>366.66666666666674</c:v>
                </c:pt>
                <c:pt idx="20">
                  <c:v>383.33333333333343</c:v>
                </c:pt>
                <c:pt idx="21">
                  <c:v>400.00000000000011</c:v>
                </c:pt>
                <c:pt idx="22">
                  <c:v>416.6666666666668</c:v>
                </c:pt>
                <c:pt idx="23">
                  <c:v>433.33333333333348</c:v>
                </c:pt>
              </c:numCache>
            </c:numRef>
          </c:cat>
          <c:val>
            <c:numRef>
              <c:f>Sheet5!$E$29:$E$52</c:f>
              <c:numCache>
                <c:formatCode>General</c:formatCode>
                <c:ptCount val="24"/>
                <c:pt idx="0">
                  <c:v>212.5</c:v>
                </c:pt>
                <c:pt idx="1">
                  <c:v>166.66666666666666</c:v>
                </c:pt>
                <c:pt idx="2">
                  <c:v>140.83333333333331</c:v>
                </c:pt>
                <c:pt idx="3">
                  <c:v>124.99999999999999</c:v>
                </c:pt>
                <c:pt idx="4">
                  <c:v>114.88095238095237</c:v>
                </c:pt>
                <c:pt idx="5">
                  <c:v>108.33333333333334</c:v>
                </c:pt>
                <c:pt idx="6">
                  <c:v>104.16666666666667</c:v>
                </c:pt>
                <c:pt idx="7">
                  <c:v>101.66666666666666</c:v>
                </c:pt>
                <c:pt idx="8">
                  <c:v>100.37878787878788</c:v>
                </c:pt>
                <c:pt idx="9">
                  <c:v>100</c:v>
                </c:pt>
                <c:pt idx="10">
                  <c:v>100.32051282051282</c:v>
                </c:pt>
                <c:pt idx="11">
                  <c:v>101.19047619047619</c:v>
                </c:pt>
                <c:pt idx="12">
                  <c:v>102.5</c:v>
                </c:pt>
                <c:pt idx="13">
                  <c:v>104.16666666666666</c:v>
                </c:pt>
                <c:pt idx="14">
                  <c:v>106.12745098039215</c:v>
                </c:pt>
                <c:pt idx="15">
                  <c:v>108.33333333333334</c:v>
                </c:pt>
                <c:pt idx="16">
                  <c:v>110.74561403508773</c:v>
                </c:pt>
                <c:pt idx="17">
                  <c:v>113.33333333333334</c:v>
                </c:pt>
                <c:pt idx="18">
                  <c:v>116.07142857142858</c:v>
                </c:pt>
                <c:pt idx="19">
                  <c:v>118.93939393939395</c:v>
                </c:pt>
                <c:pt idx="20">
                  <c:v>121.92028985507248</c:v>
                </c:pt>
                <c:pt idx="21">
                  <c:v>125.00000000000003</c:v>
                </c:pt>
                <c:pt idx="22">
                  <c:v>128.16666666666669</c:v>
                </c:pt>
                <c:pt idx="23">
                  <c:v>131.41025641025644</c:v>
                </c:pt>
              </c:numCache>
            </c:numRef>
          </c:val>
        </c:ser>
        <c:marker val="1"/>
        <c:axId val="192082688"/>
        <c:axId val="192084992"/>
      </c:lineChart>
      <c:catAx>
        <c:axId val="1920826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Order Quantity (Q)</a:t>
                </a:r>
              </a:p>
            </c:rich>
          </c:tx>
          <c:layout/>
        </c:title>
        <c:numFmt formatCode="0.00" sourceLinked="0"/>
        <c:tickLblPos val="nextTo"/>
        <c:crossAx val="192084992"/>
        <c:crosses val="autoZero"/>
        <c:auto val="1"/>
        <c:lblAlgn val="ctr"/>
        <c:lblOffset val="100"/>
      </c:catAx>
      <c:valAx>
        <c:axId val="19208499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Cost ($)</a:t>
                </a:r>
              </a:p>
            </c:rich>
          </c:tx>
          <c:layout/>
        </c:title>
        <c:numFmt formatCode="General" sourceLinked="1"/>
        <c:tickLblPos val="nextTo"/>
        <c:crossAx val="192082688"/>
        <c:crosses val="autoZero"/>
        <c:crossBetween val="midCat"/>
      </c:valAx>
    </c:plotArea>
    <c:legend>
      <c:legendPos val="b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5</xdr:row>
      <xdr:rowOff>95250</xdr:rowOff>
    </xdr:from>
    <xdr:to>
      <xdr:col>8</xdr:col>
      <xdr:colOff>571500</xdr:colOff>
      <xdr:row>21</xdr:row>
      <xdr:rowOff>19050</xdr:rowOff>
    </xdr:to>
    <xdr:graphicFrame macro="">
      <xdr:nvGraphicFramePr>
        <xdr:cNvPr id="1025" name="hjwGraph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247650</xdr:colOff>
      <xdr:row>3</xdr:row>
      <xdr:rowOff>28575</xdr:rowOff>
    </xdr:from>
    <xdr:to>
      <xdr:col>2</xdr:col>
      <xdr:colOff>438150</xdr:colOff>
      <xdr:row>4</xdr:row>
      <xdr:rowOff>66675</xdr:rowOff>
    </xdr:to>
    <xdr:sp macro="" textlink="">
      <xdr:nvSpPr>
        <xdr:cNvPr id="1026" name="messageTextbox"/>
        <xdr:cNvSpPr txBox="1">
          <a:spLocks noChangeArrowheads="1"/>
        </xdr:cNvSpPr>
      </xdr:nvSpPr>
      <xdr:spPr bwMode="auto">
        <a:xfrm>
          <a:off x="247650" y="581025"/>
          <a:ext cx="2819400" cy="200025"/>
        </a:xfrm>
        <a:prstGeom prst="rect">
          <a:avLst/>
        </a:prstGeom>
        <a:solidFill>
          <a:srgbClr val="FFFFCC"/>
        </a:solidFill>
        <a:ln w="1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900" b="0" i="0" strike="noStrike">
              <a:solidFill>
                <a:srgbClr val="0000FF"/>
              </a:solidFill>
              <a:latin typeface="Arial"/>
              <a:cs typeface="Arial"/>
            </a:rPr>
            <a:t>Enter the data in the shaded area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3</xdr:row>
      <xdr:rowOff>0</xdr:rowOff>
    </xdr:from>
    <xdr:to>
      <xdr:col>2</xdr:col>
      <xdr:colOff>174625</xdr:colOff>
      <xdr:row>4</xdr:row>
      <xdr:rowOff>41275</xdr:rowOff>
    </xdr:to>
    <xdr:sp macro="" textlink="">
      <xdr:nvSpPr>
        <xdr:cNvPr id="2" name="messageTextbox"/>
        <xdr:cNvSpPr txBox="1"/>
      </xdr:nvSpPr>
      <xdr:spPr>
        <a:xfrm>
          <a:off x="254000" y="590550"/>
          <a:ext cx="2540000" cy="2032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data in the shaded area</a:t>
          </a:r>
        </a:p>
      </xdr:txBody>
    </xdr:sp>
    <xdr:clientData fPrintsWithSheet="0"/>
  </xdr:twoCellAnchor>
  <xdr:twoCellAnchor>
    <xdr:from>
      <xdr:col>4</xdr:col>
      <xdr:colOff>381000</xdr:colOff>
      <xdr:row>1</xdr:row>
      <xdr:rowOff>123825</xdr:rowOff>
    </xdr:from>
    <xdr:to>
      <xdr:col>13</xdr:col>
      <xdr:colOff>320675</xdr:colOff>
      <xdr:row>21</xdr:row>
      <xdr:rowOff>25400</xdr:rowOff>
    </xdr:to>
    <xdr:graphicFrame macro="">
      <xdr:nvGraphicFramePr>
        <xdr:cNvPr id="3" name="hjwGraph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4"/>
  <sheetViews>
    <sheetView workbookViewId="0"/>
  </sheetViews>
  <sheetFormatPr defaultRowHeight="12.75"/>
  <cols>
    <col min="1" max="1" width="26" style="4" customWidth="1"/>
    <col min="2" max="2" width="13.42578125" style="4" customWidth="1"/>
    <col min="3" max="16384" width="9.140625" style="4"/>
  </cols>
  <sheetData>
    <row r="1" spans="1:3" ht="18">
      <c r="A1" s="21" t="s">
        <v>25</v>
      </c>
    </row>
    <row r="3" spans="1:3">
      <c r="A3" s="1" t="s">
        <v>0</v>
      </c>
      <c r="B3" s="2" t="s">
        <v>1</v>
      </c>
      <c r="C3" s="2"/>
    </row>
    <row r="4" spans="1:3">
      <c r="A4" s="3"/>
      <c r="B4" s="3"/>
    </row>
    <row r="7" spans="1:3" ht="13.5" thickBot="1">
      <c r="A7" s="5" t="s">
        <v>2</v>
      </c>
    </row>
    <row r="8" spans="1:3">
      <c r="A8" s="7" t="s">
        <v>3</v>
      </c>
      <c r="B8" s="8">
        <v>1000</v>
      </c>
    </row>
    <row r="9" spans="1:3">
      <c r="A9" s="9" t="s">
        <v>4</v>
      </c>
      <c r="B9" s="10">
        <v>10</v>
      </c>
    </row>
    <row r="10" spans="1:3">
      <c r="A10" s="9" t="s">
        <v>5</v>
      </c>
      <c r="B10" s="10">
        <v>0.5</v>
      </c>
      <c r="C10" s="4" t="s">
        <v>6</v>
      </c>
    </row>
    <row r="11" spans="1:3">
      <c r="A11" s="9" t="s">
        <v>7</v>
      </c>
      <c r="B11" s="10"/>
    </row>
    <row r="12" spans="1:3">
      <c r="A12" s="9" t="s">
        <v>8</v>
      </c>
      <c r="B12" s="10"/>
    </row>
    <row r="13" spans="1:3" ht="13.5" thickBot="1">
      <c r="A13" s="11" t="s">
        <v>9</v>
      </c>
      <c r="B13" s="12"/>
    </row>
    <row r="15" spans="1:3" ht="13.5" thickBot="1">
      <c r="A15" s="13" t="s">
        <v>10</v>
      </c>
    </row>
    <row r="16" spans="1:3">
      <c r="A16" s="14" t="s">
        <v>11</v>
      </c>
      <c r="B16" s="15">
        <f>SQRT(2*B8*B9/B10)</f>
        <v>200</v>
      </c>
    </row>
    <row r="17" spans="1:5">
      <c r="A17" s="16" t="s">
        <v>12</v>
      </c>
      <c r="B17" s="17">
        <f>B16</f>
        <v>200</v>
      </c>
    </row>
    <row r="18" spans="1:5">
      <c r="A18" s="16" t="s">
        <v>13</v>
      </c>
      <c r="B18" s="17">
        <f>B16/2</f>
        <v>100</v>
      </c>
    </row>
    <row r="19" spans="1:5">
      <c r="A19" s="16" t="s">
        <v>14</v>
      </c>
      <c r="B19" s="17">
        <f>B8/B16</f>
        <v>5</v>
      </c>
    </row>
    <row r="20" spans="1:5">
      <c r="A20" s="16"/>
      <c r="B20" s="17"/>
    </row>
    <row r="21" spans="1:5">
      <c r="A21" s="16" t="s">
        <v>15</v>
      </c>
      <c r="B21" s="18">
        <f>B18*B10</f>
        <v>50</v>
      </c>
    </row>
    <row r="22" spans="1:5">
      <c r="A22" s="16" t="s">
        <v>16</v>
      </c>
      <c r="B22" s="18">
        <f>B19*B9</f>
        <v>50</v>
      </c>
    </row>
    <row r="23" spans="1:5">
      <c r="A23" s="16"/>
      <c r="B23" s="18"/>
    </row>
    <row r="24" spans="1:5">
      <c r="A24" s="16" t="s">
        <v>17</v>
      </c>
      <c r="B24" s="18">
        <f>B11*B8</f>
        <v>0</v>
      </c>
    </row>
    <row r="25" spans="1:5" ht="15.75">
      <c r="A25" s="16" t="s">
        <v>18</v>
      </c>
      <c r="B25" s="18">
        <f>B21+B22+B24</f>
        <v>100</v>
      </c>
    </row>
    <row r="26" spans="1:5" ht="13.5" thickBot="1">
      <c r="A26" s="19" t="s">
        <v>19</v>
      </c>
      <c r="B26" s="20">
        <f>B12*B13</f>
        <v>0</v>
      </c>
    </row>
    <row r="28" spans="1:5">
      <c r="A28" s="4" t="s">
        <v>20</v>
      </c>
      <c r="B28" s="4" t="s">
        <v>21</v>
      </c>
      <c r="C28" s="6">
        <f>B16/4</f>
        <v>50</v>
      </c>
      <c r="D28" s="4" t="s">
        <v>22</v>
      </c>
      <c r="E28" s="6">
        <f>B16/12</f>
        <v>16.666666666666668</v>
      </c>
    </row>
    <row r="30" spans="1:5">
      <c r="B30" s="4" t="s">
        <v>23</v>
      </c>
      <c r="C30" s="4" t="s">
        <v>16</v>
      </c>
      <c r="D30" s="4" t="s">
        <v>15</v>
      </c>
      <c r="E30" s="4" t="s">
        <v>24</v>
      </c>
    </row>
    <row r="31" spans="1:5">
      <c r="B31" s="4">
        <f>C28</f>
        <v>50</v>
      </c>
      <c r="C31" s="4">
        <f>$B$8*$B$9/B31</f>
        <v>200</v>
      </c>
      <c r="D31" s="4">
        <f>$B$10*B31/2</f>
        <v>12.5</v>
      </c>
      <c r="E31" s="4">
        <f>+C31+D31</f>
        <v>212.5</v>
      </c>
    </row>
    <row r="32" spans="1:5">
      <c r="B32" s="4">
        <f>B31+$E$28</f>
        <v>66.666666666666671</v>
      </c>
      <c r="C32" s="4">
        <f t="shared" ref="C32:C54" si="0">$B$8*$B$9/B32</f>
        <v>150</v>
      </c>
      <c r="D32" s="4">
        <f t="shared" ref="D32:D54" si="1">$B$10*B32/2</f>
        <v>16.666666666666668</v>
      </c>
      <c r="E32" s="4">
        <f t="shared" ref="E32:E54" si="2">+C32+D32</f>
        <v>166.66666666666666</v>
      </c>
    </row>
    <row r="33" spans="2:5">
      <c r="B33" s="4">
        <f t="shared" ref="B33:B54" si="3">B32+$E$28</f>
        <v>83.333333333333343</v>
      </c>
      <c r="C33" s="4">
        <f t="shared" si="0"/>
        <v>119.99999999999999</v>
      </c>
      <c r="D33" s="4">
        <f t="shared" si="1"/>
        <v>20.833333333333336</v>
      </c>
      <c r="E33" s="4">
        <f t="shared" si="2"/>
        <v>140.83333333333331</v>
      </c>
    </row>
    <row r="34" spans="2:5">
      <c r="B34" s="4">
        <f t="shared" si="3"/>
        <v>100.00000000000001</v>
      </c>
      <c r="C34" s="4">
        <f t="shared" si="0"/>
        <v>99.999999999999986</v>
      </c>
      <c r="D34" s="4">
        <f t="shared" si="1"/>
        <v>25.000000000000004</v>
      </c>
      <c r="E34" s="4">
        <f t="shared" si="2"/>
        <v>124.99999999999999</v>
      </c>
    </row>
    <row r="35" spans="2:5">
      <c r="B35" s="4">
        <f t="shared" si="3"/>
        <v>116.66666666666669</v>
      </c>
      <c r="C35" s="4">
        <f t="shared" si="0"/>
        <v>85.714285714285694</v>
      </c>
      <c r="D35" s="4">
        <f t="shared" si="1"/>
        <v>29.166666666666671</v>
      </c>
      <c r="E35" s="4">
        <f t="shared" si="2"/>
        <v>114.88095238095237</v>
      </c>
    </row>
    <row r="36" spans="2:5">
      <c r="B36" s="4">
        <f t="shared" si="3"/>
        <v>133.33333333333334</v>
      </c>
      <c r="C36" s="4">
        <f t="shared" si="0"/>
        <v>75</v>
      </c>
      <c r="D36" s="4">
        <f t="shared" si="1"/>
        <v>33.333333333333336</v>
      </c>
      <c r="E36" s="4">
        <f t="shared" si="2"/>
        <v>108.33333333333334</v>
      </c>
    </row>
    <row r="37" spans="2:5">
      <c r="B37" s="4">
        <f t="shared" si="3"/>
        <v>150</v>
      </c>
      <c r="C37" s="4">
        <f t="shared" si="0"/>
        <v>66.666666666666671</v>
      </c>
      <c r="D37" s="4">
        <f t="shared" si="1"/>
        <v>37.5</v>
      </c>
      <c r="E37" s="4">
        <f t="shared" si="2"/>
        <v>104.16666666666667</v>
      </c>
    </row>
    <row r="38" spans="2:5">
      <c r="B38" s="4">
        <f t="shared" si="3"/>
        <v>166.66666666666666</v>
      </c>
      <c r="C38" s="4">
        <f t="shared" si="0"/>
        <v>60</v>
      </c>
      <c r="D38" s="4">
        <f t="shared" si="1"/>
        <v>41.666666666666664</v>
      </c>
      <c r="E38" s="4">
        <f t="shared" si="2"/>
        <v>101.66666666666666</v>
      </c>
    </row>
    <row r="39" spans="2:5">
      <c r="B39" s="4">
        <f t="shared" si="3"/>
        <v>183.33333333333331</v>
      </c>
      <c r="C39" s="4">
        <f t="shared" si="0"/>
        <v>54.545454545454554</v>
      </c>
      <c r="D39" s="4">
        <f t="shared" si="1"/>
        <v>45.833333333333329</v>
      </c>
      <c r="E39" s="4">
        <f t="shared" si="2"/>
        <v>100.37878787878788</v>
      </c>
    </row>
    <row r="40" spans="2:5">
      <c r="B40" s="4">
        <f t="shared" si="3"/>
        <v>199.99999999999997</v>
      </c>
      <c r="C40" s="4">
        <f t="shared" si="0"/>
        <v>50.000000000000007</v>
      </c>
      <c r="D40" s="4">
        <f t="shared" si="1"/>
        <v>49.999999999999993</v>
      </c>
      <c r="E40" s="4">
        <f t="shared" si="2"/>
        <v>100</v>
      </c>
    </row>
    <row r="41" spans="2:5">
      <c r="B41" s="4">
        <f t="shared" si="3"/>
        <v>216.66666666666663</v>
      </c>
      <c r="C41" s="4">
        <f t="shared" si="0"/>
        <v>46.15384615384616</v>
      </c>
      <c r="D41" s="4">
        <f t="shared" si="1"/>
        <v>54.166666666666657</v>
      </c>
      <c r="E41" s="4">
        <f t="shared" si="2"/>
        <v>100.32051282051282</v>
      </c>
    </row>
    <row r="42" spans="2:5">
      <c r="B42" s="4">
        <f t="shared" si="3"/>
        <v>233.33333333333329</v>
      </c>
      <c r="C42" s="4">
        <f t="shared" si="0"/>
        <v>42.857142857142868</v>
      </c>
      <c r="D42" s="4">
        <f t="shared" si="1"/>
        <v>58.333333333333321</v>
      </c>
      <c r="E42" s="4">
        <f t="shared" si="2"/>
        <v>101.19047619047619</v>
      </c>
    </row>
    <row r="43" spans="2:5">
      <c r="B43" s="4">
        <f t="shared" si="3"/>
        <v>249.99999999999994</v>
      </c>
      <c r="C43" s="4">
        <f t="shared" si="0"/>
        <v>40.000000000000007</v>
      </c>
      <c r="D43" s="4">
        <f t="shared" si="1"/>
        <v>62.499999999999986</v>
      </c>
      <c r="E43" s="4">
        <f t="shared" si="2"/>
        <v>102.5</v>
      </c>
    </row>
    <row r="44" spans="2:5">
      <c r="B44" s="4">
        <f t="shared" si="3"/>
        <v>266.66666666666663</v>
      </c>
      <c r="C44" s="4">
        <f t="shared" si="0"/>
        <v>37.500000000000007</v>
      </c>
      <c r="D44" s="4">
        <f t="shared" si="1"/>
        <v>66.666666666666657</v>
      </c>
      <c r="E44" s="4">
        <f t="shared" si="2"/>
        <v>104.16666666666666</v>
      </c>
    </row>
    <row r="45" spans="2:5">
      <c r="B45" s="4">
        <f t="shared" si="3"/>
        <v>283.33333333333331</v>
      </c>
      <c r="C45" s="4">
        <f t="shared" si="0"/>
        <v>35.294117647058826</v>
      </c>
      <c r="D45" s="4">
        <f t="shared" si="1"/>
        <v>70.833333333333329</v>
      </c>
      <c r="E45" s="4">
        <f t="shared" si="2"/>
        <v>106.12745098039215</v>
      </c>
    </row>
    <row r="46" spans="2:5">
      <c r="B46" s="4">
        <f t="shared" si="3"/>
        <v>300</v>
      </c>
      <c r="C46" s="4">
        <f t="shared" si="0"/>
        <v>33.333333333333336</v>
      </c>
      <c r="D46" s="4">
        <f t="shared" si="1"/>
        <v>75</v>
      </c>
      <c r="E46" s="4">
        <f t="shared" si="2"/>
        <v>108.33333333333334</v>
      </c>
    </row>
    <row r="47" spans="2:5">
      <c r="B47" s="4">
        <f t="shared" si="3"/>
        <v>316.66666666666669</v>
      </c>
      <c r="C47" s="4">
        <f t="shared" si="0"/>
        <v>31.578947368421051</v>
      </c>
      <c r="D47" s="4">
        <f t="shared" si="1"/>
        <v>79.166666666666671</v>
      </c>
      <c r="E47" s="4">
        <f t="shared" si="2"/>
        <v>110.74561403508773</v>
      </c>
    </row>
    <row r="48" spans="2:5">
      <c r="B48" s="4">
        <f t="shared" si="3"/>
        <v>333.33333333333337</v>
      </c>
      <c r="C48" s="4">
        <f t="shared" si="0"/>
        <v>29.999999999999996</v>
      </c>
      <c r="D48" s="4">
        <f t="shared" si="1"/>
        <v>83.333333333333343</v>
      </c>
      <c r="E48" s="4">
        <f t="shared" si="2"/>
        <v>113.33333333333334</v>
      </c>
    </row>
    <row r="49" spans="2:5">
      <c r="B49" s="4">
        <f t="shared" si="3"/>
        <v>350.00000000000006</v>
      </c>
      <c r="C49" s="4">
        <f t="shared" si="0"/>
        <v>28.571428571428566</v>
      </c>
      <c r="D49" s="4">
        <f t="shared" si="1"/>
        <v>87.500000000000014</v>
      </c>
      <c r="E49" s="4">
        <f t="shared" si="2"/>
        <v>116.07142857142858</v>
      </c>
    </row>
    <row r="50" spans="2:5">
      <c r="B50" s="4">
        <f t="shared" si="3"/>
        <v>366.66666666666674</v>
      </c>
      <c r="C50" s="4">
        <f t="shared" si="0"/>
        <v>27.272727272727266</v>
      </c>
      <c r="D50" s="4">
        <f t="shared" si="1"/>
        <v>91.666666666666686</v>
      </c>
      <c r="E50" s="4">
        <f t="shared" si="2"/>
        <v>118.93939393939395</v>
      </c>
    </row>
    <row r="51" spans="2:5">
      <c r="B51" s="4">
        <f t="shared" si="3"/>
        <v>383.33333333333343</v>
      </c>
      <c r="C51" s="4">
        <f t="shared" si="0"/>
        <v>26.086956521739125</v>
      </c>
      <c r="D51" s="4">
        <f t="shared" si="1"/>
        <v>95.833333333333357</v>
      </c>
      <c r="E51" s="4">
        <f t="shared" si="2"/>
        <v>121.92028985507248</v>
      </c>
    </row>
    <row r="52" spans="2:5">
      <c r="B52" s="4">
        <f t="shared" si="3"/>
        <v>400.00000000000011</v>
      </c>
      <c r="C52" s="4">
        <f t="shared" si="0"/>
        <v>24.999999999999993</v>
      </c>
      <c r="D52" s="4">
        <f t="shared" si="1"/>
        <v>100.00000000000003</v>
      </c>
      <c r="E52" s="4">
        <f t="shared" si="2"/>
        <v>125.00000000000003</v>
      </c>
    </row>
    <row r="53" spans="2:5">
      <c r="B53" s="4">
        <f t="shared" si="3"/>
        <v>416.6666666666668</v>
      </c>
      <c r="C53" s="4">
        <f t="shared" si="0"/>
        <v>23.999999999999993</v>
      </c>
      <c r="D53" s="4">
        <f t="shared" si="1"/>
        <v>104.1666666666667</v>
      </c>
      <c r="E53" s="4">
        <f t="shared" si="2"/>
        <v>128.16666666666669</v>
      </c>
    </row>
    <row r="54" spans="2:5">
      <c r="B54" s="4">
        <f t="shared" si="3"/>
        <v>433.33333333333348</v>
      </c>
      <c r="C54" s="4">
        <f t="shared" si="0"/>
        <v>23.07692307692307</v>
      </c>
      <c r="D54" s="4">
        <f t="shared" si="1"/>
        <v>108.33333333333337</v>
      </c>
      <c r="E54" s="4">
        <f t="shared" si="2"/>
        <v>131.41025641025644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2"/>
  <sheetViews>
    <sheetView tabSelected="1" workbookViewId="0">
      <selection activeCell="D15" sqref="D15"/>
    </sheetView>
  </sheetViews>
  <sheetFormatPr defaultRowHeight="12.75"/>
  <cols>
    <col min="1" max="1" width="25.85546875" style="4" bestFit="1" customWidth="1"/>
    <col min="2" max="2" width="13.42578125" style="4" customWidth="1"/>
    <col min="3" max="16384" width="9.140625" style="4"/>
  </cols>
  <sheetData>
    <row r="1" spans="1:8" ht="18">
      <c r="A1" s="41" t="s">
        <v>28</v>
      </c>
    </row>
    <row r="3" spans="1:8" ht="15.75">
      <c r="A3" s="23" t="s">
        <v>0</v>
      </c>
      <c r="B3" s="23" t="s">
        <v>1</v>
      </c>
      <c r="C3" s="23"/>
      <c r="D3" s="23"/>
      <c r="E3" s="23"/>
      <c r="F3" s="23"/>
      <c r="G3" s="23"/>
      <c r="H3" s="23"/>
    </row>
    <row r="4" spans="1:8">
      <c r="A4" s="22"/>
      <c r="B4" s="22"/>
    </row>
    <row r="7" spans="1:8" ht="13.5" thickBot="1">
      <c r="A7" s="24" t="s">
        <v>2</v>
      </c>
    </row>
    <row r="8" spans="1:8">
      <c r="A8" s="26" t="s">
        <v>3</v>
      </c>
      <c r="B8" s="27">
        <v>1000</v>
      </c>
    </row>
    <row r="9" spans="1:8">
      <c r="A9" s="28" t="s">
        <v>26</v>
      </c>
      <c r="B9" s="29">
        <v>10</v>
      </c>
    </row>
    <row r="10" spans="1:8">
      <c r="A10" s="28" t="s">
        <v>5</v>
      </c>
      <c r="B10" s="29">
        <v>0.5</v>
      </c>
      <c r="C10" s="4" t="s">
        <v>6</v>
      </c>
    </row>
    <row r="11" spans="1:8" ht="13.5" thickBot="1">
      <c r="A11" s="30" t="s">
        <v>7</v>
      </c>
      <c r="B11" s="31"/>
    </row>
    <row r="13" spans="1:8" ht="13.5" thickBot="1">
      <c r="A13" s="32" t="s">
        <v>10</v>
      </c>
    </row>
    <row r="14" spans="1:8">
      <c r="A14" s="35" t="s">
        <v>11</v>
      </c>
      <c r="B14" s="37">
        <f>SQRT(2*B8*B9/B10)</f>
        <v>200</v>
      </c>
    </row>
    <row r="15" spans="1:8">
      <c r="A15" s="34" t="s">
        <v>12</v>
      </c>
      <c r="B15" s="38">
        <f>B14</f>
        <v>200</v>
      </c>
    </row>
    <row r="16" spans="1:8">
      <c r="A16" s="34" t="s">
        <v>13</v>
      </c>
      <c r="B16" s="38">
        <f>B14/2</f>
        <v>100</v>
      </c>
    </row>
    <row r="17" spans="1:5">
      <c r="A17" s="34" t="s">
        <v>27</v>
      </c>
      <c r="B17" s="38">
        <f>B8/B14</f>
        <v>5</v>
      </c>
    </row>
    <row r="18" spans="1:5">
      <c r="A18" s="34"/>
      <c r="B18" s="38"/>
    </row>
    <row r="19" spans="1:5">
      <c r="A19" s="34" t="s">
        <v>15</v>
      </c>
      <c r="B19" s="39">
        <f>B16*B10</f>
        <v>50</v>
      </c>
    </row>
    <row r="20" spans="1:5">
      <c r="A20" s="34" t="s">
        <v>16</v>
      </c>
      <c r="B20" s="39">
        <f>B17*B9</f>
        <v>50</v>
      </c>
    </row>
    <row r="21" spans="1:5">
      <c r="A21" s="34"/>
      <c r="B21" s="39"/>
    </row>
    <row r="22" spans="1:5" ht="13.5" thickBot="1">
      <c r="A22" s="36" t="s">
        <v>17</v>
      </c>
      <c r="B22" s="40">
        <f>B11*B8</f>
        <v>0</v>
      </c>
    </row>
    <row r="23" spans="1:5" ht="15.75">
      <c r="A23" s="4" t="s">
        <v>18</v>
      </c>
      <c r="B23" s="33">
        <f>B19+B20+B22</f>
        <v>100</v>
      </c>
    </row>
    <row r="26" spans="1:5">
      <c r="A26" s="4" t="s">
        <v>20</v>
      </c>
      <c r="B26" s="4" t="s">
        <v>21</v>
      </c>
      <c r="C26" s="25">
        <f>B14/4</f>
        <v>50</v>
      </c>
      <c r="D26" s="4" t="s">
        <v>22</v>
      </c>
      <c r="E26" s="25">
        <f>B14/12</f>
        <v>16.666666666666668</v>
      </c>
    </row>
    <row r="28" spans="1:5">
      <c r="B28" s="4" t="s">
        <v>23</v>
      </c>
      <c r="C28" s="4" t="s">
        <v>16</v>
      </c>
      <c r="D28" s="4" t="s">
        <v>15</v>
      </c>
      <c r="E28" s="4" t="s">
        <v>24</v>
      </c>
    </row>
    <row r="29" spans="1:5">
      <c r="B29" s="4">
        <f>C26</f>
        <v>50</v>
      </c>
      <c r="C29" s="4">
        <f>$B$8*$B$9/B29</f>
        <v>200</v>
      </c>
      <c r="D29" s="4">
        <f>$B$10*B29/2</f>
        <v>12.5</v>
      </c>
      <c r="E29" s="4">
        <f>+C29+D29</f>
        <v>212.5</v>
      </c>
    </row>
    <row r="30" spans="1:5">
      <c r="B30" s="4">
        <f>B29+$E$26</f>
        <v>66.666666666666671</v>
      </c>
      <c r="C30" s="4">
        <f t="shared" ref="C30:C52" si="0">$B$8*$B$9/B30</f>
        <v>150</v>
      </c>
      <c r="D30" s="4">
        <f t="shared" ref="D30:D52" si="1">$B$10*B30/2</f>
        <v>16.666666666666668</v>
      </c>
      <c r="E30" s="4">
        <f t="shared" ref="E30:E52" si="2">+C30+D30</f>
        <v>166.66666666666666</v>
      </c>
    </row>
    <row r="31" spans="1:5">
      <c r="B31" s="4">
        <f t="shared" ref="B31:B52" si="3">B30+$E$26</f>
        <v>83.333333333333343</v>
      </c>
      <c r="C31" s="4">
        <f t="shared" si="0"/>
        <v>119.99999999999999</v>
      </c>
      <c r="D31" s="4">
        <f t="shared" si="1"/>
        <v>20.833333333333336</v>
      </c>
      <c r="E31" s="4">
        <f t="shared" si="2"/>
        <v>140.83333333333331</v>
      </c>
    </row>
    <row r="32" spans="1:5">
      <c r="B32" s="4">
        <f t="shared" si="3"/>
        <v>100.00000000000001</v>
      </c>
      <c r="C32" s="4">
        <f t="shared" si="0"/>
        <v>99.999999999999986</v>
      </c>
      <c r="D32" s="4">
        <f t="shared" si="1"/>
        <v>25.000000000000004</v>
      </c>
      <c r="E32" s="4">
        <f t="shared" si="2"/>
        <v>124.99999999999999</v>
      </c>
    </row>
    <row r="33" spans="2:5">
      <c r="B33" s="4">
        <f t="shared" si="3"/>
        <v>116.66666666666669</v>
      </c>
      <c r="C33" s="4">
        <f t="shared" si="0"/>
        <v>85.714285714285694</v>
      </c>
      <c r="D33" s="4">
        <f t="shared" si="1"/>
        <v>29.166666666666671</v>
      </c>
      <c r="E33" s="4">
        <f t="shared" si="2"/>
        <v>114.88095238095237</v>
      </c>
    </row>
    <row r="34" spans="2:5">
      <c r="B34" s="4">
        <f t="shared" si="3"/>
        <v>133.33333333333334</v>
      </c>
      <c r="C34" s="4">
        <f t="shared" si="0"/>
        <v>75</v>
      </c>
      <c r="D34" s="4">
        <f t="shared" si="1"/>
        <v>33.333333333333336</v>
      </c>
      <c r="E34" s="4">
        <f t="shared" si="2"/>
        <v>108.33333333333334</v>
      </c>
    </row>
    <row r="35" spans="2:5">
      <c r="B35" s="4">
        <f t="shared" si="3"/>
        <v>150</v>
      </c>
      <c r="C35" s="4">
        <f t="shared" si="0"/>
        <v>66.666666666666671</v>
      </c>
      <c r="D35" s="4">
        <f t="shared" si="1"/>
        <v>37.5</v>
      </c>
      <c r="E35" s="4">
        <f t="shared" si="2"/>
        <v>104.16666666666667</v>
      </c>
    </row>
    <row r="36" spans="2:5">
      <c r="B36" s="4">
        <f t="shared" si="3"/>
        <v>166.66666666666666</v>
      </c>
      <c r="C36" s="4">
        <f t="shared" si="0"/>
        <v>60</v>
      </c>
      <c r="D36" s="4">
        <f t="shared" si="1"/>
        <v>41.666666666666664</v>
      </c>
      <c r="E36" s="4">
        <f t="shared" si="2"/>
        <v>101.66666666666666</v>
      </c>
    </row>
    <row r="37" spans="2:5">
      <c r="B37" s="4">
        <f t="shared" si="3"/>
        <v>183.33333333333331</v>
      </c>
      <c r="C37" s="4">
        <f t="shared" si="0"/>
        <v>54.545454545454554</v>
      </c>
      <c r="D37" s="4">
        <f t="shared" si="1"/>
        <v>45.833333333333329</v>
      </c>
      <c r="E37" s="4">
        <f t="shared" si="2"/>
        <v>100.37878787878788</v>
      </c>
    </row>
    <row r="38" spans="2:5">
      <c r="B38" s="4">
        <f t="shared" si="3"/>
        <v>199.99999999999997</v>
      </c>
      <c r="C38" s="4">
        <f t="shared" si="0"/>
        <v>50.000000000000007</v>
      </c>
      <c r="D38" s="4">
        <f t="shared" si="1"/>
        <v>49.999999999999993</v>
      </c>
      <c r="E38" s="4">
        <f t="shared" si="2"/>
        <v>100</v>
      </c>
    </row>
    <row r="39" spans="2:5">
      <c r="B39" s="4">
        <f t="shared" si="3"/>
        <v>216.66666666666663</v>
      </c>
      <c r="C39" s="4">
        <f t="shared" si="0"/>
        <v>46.15384615384616</v>
      </c>
      <c r="D39" s="4">
        <f t="shared" si="1"/>
        <v>54.166666666666657</v>
      </c>
      <c r="E39" s="4">
        <f t="shared" si="2"/>
        <v>100.32051282051282</v>
      </c>
    </row>
    <row r="40" spans="2:5">
      <c r="B40" s="4">
        <f t="shared" si="3"/>
        <v>233.33333333333329</v>
      </c>
      <c r="C40" s="4">
        <f t="shared" si="0"/>
        <v>42.857142857142868</v>
      </c>
      <c r="D40" s="4">
        <f t="shared" si="1"/>
        <v>58.333333333333321</v>
      </c>
      <c r="E40" s="4">
        <f t="shared" si="2"/>
        <v>101.19047619047619</v>
      </c>
    </row>
    <row r="41" spans="2:5">
      <c r="B41" s="4">
        <f t="shared" si="3"/>
        <v>249.99999999999994</v>
      </c>
      <c r="C41" s="4">
        <f t="shared" si="0"/>
        <v>40.000000000000007</v>
      </c>
      <c r="D41" s="4">
        <f t="shared" si="1"/>
        <v>62.499999999999986</v>
      </c>
      <c r="E41" s="4">
        <f t="shared" si="2"/>
        <v>102.5</v>
      </c>
    </row>
    <row r="42" spans="2:5">
      <c r="B42" s="4">
        <f t="shared" si="3"/>
        <v>266.66666666666663</v>
      </c>
      <c r="C42" s="4">
        <f t="shared" si="0"/>
        <v>37.500000000000007</v>
      </c>
      <c r="D42" s="4">
        <f t="shared" si="1"/>
        <v>66.666666666666657</v>
      </c>
      <c r="E42" s="4">
        <f t="shared" si="2"/>
        <v>104.16666666666666</v>
      </c>
    </row>
    <row r="43" spans="2:5">
      <c r="B43" s="4">
        <f t="shared" si="3"/>
        <v>283.33333333333331</v>
      </c>
      <c r="C43" s="4">
        <f t="shared" si="0"/>
        <v>35.294117647058826</v>
      </c>
      <c r="D43" s="4">
        <f t="shared" si="1"/>
        <v>70.833333333333329</v>
      </c>
      <c r="E43" s="4">
        <f t="shared" si="2"/>
        <v>106.12745098039215</v>
      </c>
    </row>
    <row r="44" spans="2:5">
      <c r="B44" s="4">
        <f t="shared" si="3"/>
        <v>300</v>
      </c>
      <c r="C44" s="4">
        <f t="shared" si="0"/>
        <v>33.333333333333336</v>
      </c>
      <c r="D44" s="4">
        <f t="shared" si="1"/>
        <v>75</v>
      </c>
      <c r="E44" s="4">
        <f t="shared" si="2"/>
        <v>108.33333333333334</v>
      </c>
    </row>
    <row r="45" spans="2:5">
      <c r="B45" s="4">
        <f t="shared" si="3"/>
        <v>316.66666666666669</v>
      </c>
      <c r="C45" s="4">
        <f t="shared" si="0"/>
        <v>31.578947368421051</v>
      </c>
      <c r="D45" s="4">
        <f t="shared" si="1"/>
        <v>79.166666666666671</v>
      </c>
      <c r="E45" s="4">
        <f t="shared" si="2"/>
        <v>110.74561403508773</v>
      </c>
    </row>
    <row r="46" spans="2:5">
      <c r="B46" s="4">
        <f t="shared" si="3"/>
        <v>333.33333333333337</v>
      </c>
      <c r="C46" s="4">
        <f t="shared" si="0"/>
        <v>29.999999999999996</v>
      </c>
      <c r="D46" s="4">
        <f t="shared" si="1"/>
        <v>83.333333333333343</v>
      </c>
      <c r="E46" s="4">
        <f t="shared" si="2"/>
        <v>113.33333333333334</v>
      </c>
    </row>
    <row r="47" spans="2:5">
      <c r="B47" s="4">
        <f t="shared" si="3"/>
        <v>350.00000000000006</v>
      </c>
      <c r="C47" s="4">
        <f t="shared" si="0"/>
        <v>28.571428571428566</v>
      </c>
      <c r="D47" s="4">
        <f t="shared" si="1"/>
        <v>87.500000000000014</v>
      </c>
      <c r="E47" s="4">
        <f t="shared" si="2"/>
        <v>116.07142857142858</v>
      </c>
    </row>
    <row r="48" spans="2:5">
      <c r="B48" s="4">
        <f t="shared" si="3"/>
        <v>366.66666666666674</v>
      </c>
      <c r="C48" s="4">
        <f t="shared" si="0"/>
        <v>27.272727272727266</v>
      </c>
      <c r="D48" s="4">
        <f t="shared" si="1"/>
        <v>91.666666666666686</v>
      </c>
      <c r="E48" s="4">
        <f t="shared" si="2"/>
        <v>118.93939393939395</v>
      </c>
    </row>
    <row r="49" spans="2:5">
      <c r="B49" s="4">
        <f t="shared" si="3"/>
        <v>383.33333333333343</v>
      </c>
      <c r="C49" s="4">
        <f t="shared" si="0"/>
        <v>26.086956521739125</v>
      </c>
      <c r="D49" s="4">
        <f t="shared" si="1"/>
        <v>95.833333333333357</v>
      </c>
      <c r="E49" s="4">
        <f t="shared" si="2"/>
        <v>121.92028985507248</v>
      </c>
    </row>
    <row r="50" spans="2:5">
      <c r="B50" s="4">
        <f t="shared" si="3"/>
        <v>400.00000000000011</v>
      </c>
      <c r="C50" s="4">
        <f t="shared" si="0"/>
        <v>24.999999999999993</v>
      </c>
      <c r="D50" s="4">
        <f t="shared" si="1"/>
        <v>100.00000000000003</v>
      </c>
      <c r="E50" s="4">
        <f t="shared" si="2"/>
        <v>125.00000000000003</v>
      </c>
    </row>
    <row r="51" spans="2:5">
      <c r="B51" s="4">
        <f t="shared" si="3"/>
        <v>416.6666666666668</v>
      </c>
      <c r="C51" s="4">
        <f t="shared" si="0"/>
        <v>23.999999999999993</v>
      </c>
      <c r="D51" s="4">
        <f t="shared" si="1"/>
        <v>104.1666666666667</v>
      </c>
      <c r="E51" s="4">
        <f t="shared" si="2"/>
        <v>128.16666666666669</v>
      </c>
    </row>
    <row r="52" spans="2:5">
      <c r="B52" s="4">
        <f t="shared" si="3"/>
        <v>433.33333333333348</v>
      </c>
      <c r="C52" s="4">
        <f t="shared" si="0"/>
        <v>23.07692307692307</v>
      </c>
      <c r="D52" s="4">
        <f t="shared" si="1"/>
        <v>108.33333333333337</v>
      </c>
      <c r="E52" s="4">
        <f t="shared" si="2"/>
        <v>131.41025641025644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Sheet4</vt:lpstr>
      <vt:lpstr>Sheet5</vt:lpstr>
      <vt:lpstr>Sheet2</vt:lpstr>
      <vt:lpstr>Sheet3</vt:lpstr>
    </vt:vector>
  </TitlesOfParts>
  <Company>Pfizer,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guptav</dc:creator>
  <cp:lastModifiedBy>Preferred Customer</cp:lastModifiedBy>
  <dcterms:created xsi:type="dcterms:W3CDTF">2002-10-07T15:51:30Z</dcterms:created>
  <dcterms:modified xsi:type="dcterms:W3CDTF">2007-08-18T05:02:53Z</dcterms:modified>
</cp:coreProperties>
</file>