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80" windowWidth="10880" windowHeight="6830" tabRatio="727"/>
  </bookViews>
  <sheets>
    <sheet name="Excel Instructions" sheetId="40" r:id="rId1"/>
    <sheet name="2-3A" sheetId="62" r:id="rId2"/>
    <sheet name="2-3B" sheetId="63" r:id="rId3"/>
    <sheet name="2-4A" sheetId="64" r:id="rId4"/>
    <sheet name="2-4B" sheetId="65" r:id="rId5"/>
    <sheet name="2-18A" sheetId="70" r:id="rId6"/>
    <sheet name="2-18B" sheetId="71" r:id="rId7"/>
    <sheet name="2-20A" sheetId="72" r:id="rId8"/>
    <sheet name="2-20B" sheetId="73" r:id="rId9"/>
  </sheets>
  <calcPr calcId="145621" fullPrecision="0"/>
</workbook>
</file>

<file path=xl/calcChain.xml><?xml version="1.0" encoding="utf-8"?>
<calcChain xmlns="http://schemas.openxmlformats.org/spreadsheetml/2006/main">
  <c r="I15" i="73" l="1"/>
  <c r="I14" i="73"/>
  <c r="G13" i="73"/>
  <c r="G11" i="73"/>
  <c r="I15" i="72"/>
  <c r="I14" i="72"/>
  <c r="G13" i="72"/>
  <c r="G11" i="72"/>
  <c r="I13" i="71"/>
  <c r="I12" i="71"/>
  <c r="G11" i="71"/>
  <c r="G10" i="71"/>
  <c r="I9" i="71"/>
  <c r="I13" i="70"/>
  <c r="I12" i="70"/>
  <c r="G11" i="70"/>
  <c r="G10" i="70"/>
  <c r="I9" i="70"/>
  <c r="N15" i="65"/>
  <c r="N14" i="65"/>
  <c r="N13" i="65"/>
  <c r="N12" i="65"/>
  <c r="N11" i="65"/>
  <c r="N10" i="65"/>
  <c r="L14" i="65"/>
  <c r="L13" i="65"/>
  <c r="L12" i="65"/>
  <c r="L11" i="65"/>
  <c r="L10" i="65"/>
  <c r="J14" i="65"/>
  <c r="J13" i="65"/>
  <c r="J12" i="65"/>
  <c r="J11" i="65"/>
  <c r="J10" i="65"/>
  <c r="H14" i="65"/>
  <c r="H13" i="65"/>
  <c r="H12" i="65"/>
  <c r="H11" i="65"/>
  <c r="H10" i="65"/>
  <c r="N15" i="64"/>
  <c r="N14" i="64"/>
  <c r="N13" i="64"/>
  <c r="N12" i="64"/>
  <c r="N11" i="64"/>
  <c r="N10" i="64"/>
  <c r="L14" i="64"/>
  <c r="L13" i="64"/>
  <c r="L12" i="64"/>
  <c r="L11" i="64"/>
  <c r="L10" i="64"/>
  <c r="J14" i="64"/>
  <c r="J13" i="64"/>
  <c r="J12" i="64"/>
  <c r="J11" i="64"/>
  <c r="J10" i="64"/>
  <c r="H14" i="64"/>
  <c r="H13" i="64"/>
  <c r="H12" i="64"/>
  <c r="H11" i="64"/>
  <c r="H10" i="64"/>
  <c r="I15" i="63"/>
  <c r="I14" i="63"/>
  <c r="I13" i="63"/>
  <c r="I12" i="63"/>
  <c r="I11" i="63"/>
  <c r="I10" i="63"/>
  <c r="I15" i="62"/>
  <c r="I14" i="62"/>
  <c r="I13" i="62"/>
  <c r="I12" i="62"/>
  <c r="I11" i="62"/>
  <c r="I10" i="62"/>
  <c r="M9" i="70" l="1"/>
  <c r="M9" i="71"/>
  <c r="J9" i="71"/>
  <c r="L10" i="71"/>
  <c r="L11" i="71"/>
  <c r="J9" i="72"/>
  <c r="J10" i="72"/>
  <c r="L11" i="72"/>
  <c r="H11" i="72"/>
  <c r="H13" i="72"/>
  <c r="J13" i="72"/>
  <c r="L13" i="72"/>
  <c r="M14" i="72"/>
  <c r="M15" i="72"/>
  <c r="J15" i="72"/>
  <c r="J9" i="73"/>
  <c r="J10" i="73"/>
  <c r="H11" i="73"/>
  <c r="L11" i="73"/>
  <c r="M14" i="73"/>
  <c r="L13" i="73"/>
  <c r="J13" i="73"/>
  <c r="J10" i="62"/>
  <c r="J11" i="62"/>
  <c r="J12" i="62"/>
  <c r="J13" i="62"/>
  <c r="J14" i="62"/>
  <c r="L15" i="62"/>
  <c r="J15" i="62"/>
  <c r="J10" i="63"/>
  <c r="J11" i="63"/>
  <c r="J12" i="63"/>
  <c r="J13" i="63"/>
  <c r="J14" i="63"/>
  <c r="L15" i="63"/>
  <c r="J15" i="63"/>
  <c r="I10" i="64"/>
  <c r="K10" i="64"/>
  <c r="M10" i="64"/>
  <c r="O10" i="64"/>
  <c r="I11" i="64"/>
  <c r="K11" i="64"/>
  <c r="M11" i="64"/>
  <c r="O11" i="64"/>
  <c r="I12" i="64"/>
  <c r="K12" i="64"/>
  <c r="M12" i="64"/>
  <c r="O12" i="64"/>
  <c r="I13" i="64"/>
  <c r="K13" i="64"/>
  <c r="M13" i="64"/>
  <c r="O13" i="64"/>
  <c r="I14" i="64"/>
  <c r="K14" i="64"/>
  <c r="M14" i="64"/>
  <c r="O14" i="64"/>
  <c r="U15" i="64"/>
  <c r="O15" i="64"/>
  <c r="I10" i="65"/>
  <c r="K10" i="65"/>
  <c r="M10" i="65"/>
  <c r="O10" i="65"/>
  <c r="I11" i="65"/>
  <c r="K11" i="65"/>
  <c r="M11" i="65"/>
  <c r="O11" i="65"/>
  <c r="I12" i="65"/>
  <c r="K12" i="65"/>
  <c r="M12" i="65"/>
  <c r="O12" i="65"/>
  <c r="I13" i="65"/>
  <c r="K13" i="65"/>
  <c r="M13" i="65"/>
  <c r="O13" i="65"/>
  <c r="I14" i="65"/>
  <c r="K14" i="65"/>
  <c r="M14" i="65"/>
  <c r="O14" i="65"/>
  <c r="U15" i="65"/>
  <c r="O15" i="65"/>
  <c r="J14" i="73"/>
  <c r="M15" i="73"/>
  <c r="J15" i="73"/>
  <c r="J11" i="71"/>
  <c r="H11" i="71"/>
  <c r="M12" i="71"/>
  <c r="J12" i="71"/>
  <c r="H13" i="73"/>
  <c r="J14" i="72"/>
  <c r="J10" i="71"/>
  <c r="J9" i="70"/>
  <c r="H10" i="71"/>
  <c r="L10" i="70"/>
  <c r="H10" i="70"/>
  <c r="J10" i="70"/>
  <c r="L11" i="70"/>
  <c r="M13" i="71"/>
  <c r="J13" i="71"/>
  <c r="H11" i="70"/>
  <c r="M12" i="70"/>
  <c r="J11" i="70"/>
  <c r="J12" i="70"/>
  <c r="M13" i="70"/>
  <c r="J13" i="70"/>
</calcChain>
</file>

<file path=xl/comments1.xml><?xml version="1.0" encoding="utf-8"?>
<comments xmlns="http://schemas.openxmlformats.org/spreadsheetml/2006/main">
  <authors>
    <author>Ros Hill</author>
  </authors>
  <commentList>
    <comment ref="I10" authorId="0">
      <text>
        <r>
          <rPr>
            <b/>
            <sz val="9"/>
            <color indexed="81"/>
            <rFont val="Tahoma"/>
            <family val="2"/>
          </rPr>
          <t>Enter as a formula of hours worked x regular hourly wage rate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5" authorId="0">
      <text>
        <r>
          <rPr>
            <b/>
            <sz val="9"/>
            <color indexed="81"/>
            <rFont val="Tahoma"/>
            <family val="2"/>
          </rPr>
          <t>Enter as a formula totaling column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5" authorId="0">
      <text>
        <r>
          <rPr>
            <b/>
            <sz val="9"/>
            <color indexed="81"/>
            <rFont val="Tahoma"/>
            <family val="2"/>
          </rPr>
          <t xml:space="preserve">Enter as a formula totaling column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Ros Hill</author>
  </authors>
  <commentList>
    <comment ref="I10" authorId="0">
      <text>
        <r>
          <rPr>
            <b/>
            <sz val="9"/>
            <color indexed="81"/>
            <rFont val="Tahoma"/>
            <family val="2"/>
          </rPr>
          <t>Enter as a formula of hours worked x regular hourly wage rate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5" authorId="0">
      <text>
        <r>
          <rPr>
            <b/>
            <sz val="9"/>
            <color indexed="81"/>
            <rFont val="Tahoma"/>
            <family val="2"/>
          </rPr>
          <t>Enter as a formula totaling column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5" authorId="0">
      <text>
        <r>
          <rPr>
            <b/>
            <sz val="9"/>
            <color indexed="81"/>
            <rFont val="Tahoma"/>
            <family val="2"/>
          </rPr>
          <t>Enter as a formula totaling column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Mark Sears</author>
  </authors>
  <commentList>
    <comment ref="H10" authorId="0">
      <text>
        <r>
          <rPr>
            <b/>
            <sz val="8"/>
            <color indexed="81"/>
            <rFont val="Tahoma"/>
            <family val="2"/>
          </rPr>
          <t xml:space="preserve">Enter as a formula of 40 hours x regular hourly wage rate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0" authorId="0">
      <text>
        <r>
          <rPr>
            <b/>
            <sz val="8"/>
            <color indexed="81"/>
            <rFont val="Tahoma"/>
            <family val="2"/>
          </rPr>
          <t>Enter as a formula of 1.5 x regular wage rate</t>
        </r>
      </text>
    </comment>
    <comment ref="L10" authorId="0">
      <text>
        <r>
          <rPr>
            <b/>
            <sz val="8"/>
            <color indexed="81"/>
            <rFont val="Tahoma"/>
            <family val="2"/>
          </rPr>
          <t>Enter as a formula of overtime rate x (total hours - 40)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10" authorId="0">
      <text>
        <r>
          <rPr>
            <b/>
            <sz val="8"/>
            <color indexed="81"/>
            <rFont val="Tahoma"/>
            <family val="2"/>
          </rPr>
          <t xml:space="preserve">Enter as a formula of regular earnings + overtime earnings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15" authorId="0">
      <text>
        <r>
          <rPr>
            <b/>
            <sz val="8"/>
            <color indexed="81"/>
            <rFont val="Tahoma"/>
            <family val="2"/>
          </rPr>
          <t>Enter as a formula totaling column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U15" authorId="0">
      <text>
        <r>
          <rPr>
            <b/>
            <sz val="8"/>
            <color indexed="81"/>
            <rFont val="Tahoma"/>
            <family val="2"/>
          </rPr>
          <t>Enter as a formula totaling column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Mark Sears</author>
  </authors>
  <commentList>
    <comment ref="H10" authorId="0">
      <text>
        <r>
          <rPr>
            <b/>
            <sz val="8"/>
            <color indexed="81"/>
            <rFont val="Tahoma"/>
            <family val="2"/>
          </rPr>
          <t xml:space="preserve">Enter as a formula of 40 hours x regular hourly wage rate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0" authorId="0">
      <text>
        <r>
          <rPr>
            <b/>
            <sz val="8"/>
            <color indexed="81"/>
            <rFont val="Tahoma"/>
            <family val="2"/>
          </rPr>
          <t>Enter as a formula of 1.5 x regular wage rate</t>
        </r>
      </text>
    </comment>
    <comment ref="L10" authorId="0">
      <text>
        <r>
          <rPr>
            <b/>
            <sz val="8"/>
            <color indexed="81"/>
            <rFont val="Tahoma"/>
            <family val="2"/>
          </rPr>
          <t>Enter as a formula of overtime rate x (total hours - 40)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10" authorId="0">
      <text>
        <r>
          <rPr>
            <b/>
            <sz val="8"/>
            <color indexed="81"/>
            <rFont val="Tahoma"/>
            <family val="2"/>
          </rPr>
          <t xml:space="preserve">Enter as a formula of regular earnings + overtime earnings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15" authorId="0">
      <text>
        <r>
          <rPr>
            <b/>
            <sz val="8"/>
            <color indexed="81"/>
            <rFont val="Tahoma"/>
            <family val="2"/>
          </rPr>
          <t>Enter as a formula totaling column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U15" authorId="0">
      <text>
        <r>
          <rPr>
            <b/>
            <sz val="8"/>
            <color indexed="81"/>
            <rFont val="Tahoma"/>
            <family val="2"/>
          </rPr>
          <t>Enter as a formula totaling column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Ros Hill</author>
  </authors>
  <commentList>
    <comment ref="I9" authorId="0">
      <text>
        <r>
          <rPr>
            <b/>
            <sz val="9"/>
            <color indexed="81"/>
            <rFont val="Tahoma"/>
            <family val="2"/>
          </rPr>
          <t>Enter as a formula of amount produced x piece rate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3" authorId="0">
      <text>
        <r>
          <rPr>
            <b/>
            <sz val="9"/>
            <color indexed="81"/>
            <rFont val="Tahoma"/>
            <family val="2"/>
          </rPr>
          <t>Enter as a formula totaling column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3" authorId="0">
      <text>
        <r>
          <rPr>
            <b/>
            <sz val="9"/>
            <color indexed="81"/>
            <rFont val="Tahoma"/>
            <family val="2"/>
          </rPr>
          <t xml:space="preserve">Enter as a formula totaling column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Ros Hill</author>
  </authors>
  <commentList>
    <comment ref="I9" authorId="0">
      <text>
        <r>
          <rPr>
            <b/>
            <sz val="9"/>
            <color indexed="81"/>
            <rFont val="Tahoma"/>
            <family val="2"/>
          </rPr>
          <t>Enter as a formula of amount produced x piece rate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3" authorId="0">
      <text>
        <r>
          <rPr>
            <b/>
            <sz val="9"/>
            <color indexed="81"/>
            <rFont val="Tahoma"/>
            <family val="2"/>
          </rPr>
          <t>Enter as a formula totaling column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3" authorId="0">
      <text>
        <r>
          <rPr>
            <b/>
            <sz val="9"/>
            <color indexed="81"/>
            <rFont val="Tahoma"/>
            <family val="2"/>
          </rPr>
          <t xml:space="preserve">Enter as a formula totaling column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Ros Hill</author>
  </authors>
  <commentList>
    <comment ref="I15" authorId="0">
      <text>
        <r>
          <rPr>
            <b/>
            <sz val="9"/>
            <color indexed="81"/>
            <rFont val="Tahoma"/>
            <family val="2"/>
          </rPr>
          <t>Enter as a formula totaling column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5" authorId="0">
      <text>
        <r>
          <rPr>
            <b/>
            <sz val="9"/>
            <color indexed="81"/>
            <rFont val="Tahoma"/>
            <family val="2"/>
          </rPr>
          <t xml:space="preserve">Enter as a formula totaling column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Ros Hill</author>
  </authors>
  <commentList>
    <comment ref="I15" authorId="0">
      <text>
        <r>
          <rPr>
            <b/>
            <sz val="9"/>
            <color indexed="81"/>
            <rFont val="Tahoma"/>
            <family val="2"/>
          </rPr>
          <t>Enter as a formula totaling column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5" authorId="0">
      <text>
        <r>
          <rPr>
            <b/>
            <sz val="9"/>
            <color indexed="81"/>
            <rFont val="Tahoma"/>
            <family val="2"/>
          </rPr>
          <t xml:space="preserve">Enter as a formula totaling column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<sst xmlns="http://schemas.openxmlformats.org/spreadsheetml/2006/main" count="150" uniqueCount="88">
  <si>
    <t>Employee</t>
  </si>
  <si>
    <t>Hours Worked</t>
  </si>
  <si>
    <t>Regular Hourly Wage Rate</t>
  </si>
  <si>
    <t>Regular Earnings</t>
  </si>
  <si>
    <t>Overtime Rate</t>
  </si>
  <si>
    <t>Total Gross Earnings</t>
  </si>
  <si>
    <t>Overtime Earnings</t>
  </si>
  <si>
    <t>Carman, T.</t>
  </si>
  <si>
    <t>Jones, B.</t>
  </si>
  <si>
    <t>Rodna, G.</t>
  </si>
  <si>
    <t>Wilmon, W.</t>
  </si>
  <si>
    <t>Name:</t>
  </si>
  <si>
    <t>McNeese Enterprises</t>
  </si>
  <si>
    <t>2-4A</t>
  </si>
  <si>
    <t>Galasso, A.</t>
  </si>
  <si>
    <t>Enter the appropriate numbers/formulas in the shaded (gray) cells. An asterisk (*) will appear to the</t>
  </si>
  <si>
    <t>right of an incorrect answer.</t>
  </si>
  <si>
    <t>2-3A</t>
  </si>
  <si>
    <t>Kagan Company</t>
  </si>
  <si>
    <t>Darley, R.</t>
  </si>
  <si>
    <t>Waxman, B</t>
  </si>
  <si>
    <t>Isaac, J.</t>
  </si>
  <si>
    <t>Bruner, H.</t>
  </si>
  <si>
    <t>Kellogg, P.</t>
  </si>
  <si>
    <t>(b) Total gross earnings………………</t>
  </si>
  <si>
    <t>2-3B</t>
  </si>
  <si>
    <t>Duffy, M.</t>
  </si>
  <si>
    <t>Hazelton, G.</t>
  </si>
  <si>
    <t>Inman, T.</t>
  </si>
  <si>
    <t>Palmer, C.</t>
  </si>
  <si>
    <t>Diaz, O.</t>
  </si>
  <si>
    <t>Koogel Company</t>
  </si>
  <si>
    <t>Wilson, H.</t>
  </si>
  <si>
    <t>Aha, C.</t>
  </si>
  <si>
    <t>Shoup, K.</t>
  </si>
  <si>
    <t>Carlyn, D.</t>
  </si>
  <si>
    <t>McMurray, J.</t>
  </si>
  <si>
    <t>2-4B</t>
  </si>
  <si>
    <t>Somja Enterprises</t>
  </si>
  <si>
    <t>(a)      Gross Earnings</t>
  </si>
  <si>
    <t>(a)        Gross Earnings</t>
  </si>
  <si>
    <t>(b) Total gross earnings…………………….….</t>
  </si>
  <si>
    <t>1.  Enter the appropriate numbers/formulas in the shaded (gray) cells.  An asterisk (*) will appear to the right of an incorrect answer.</t>
  </si>
  <si>
    <t>2.  A formula begins with an equals sign (=) and can consist of any of the following elements:</t>
  </si>
  <si>
    <t xml:space="preserve">      Operators such as + (for addition), - (for subtraction), * (for multiplication), and / (for division).</t>
  </si>
  <si>
    <t xml:space="preserve">      Cell references, including cell addresses such as B52, as well as named cells and ranges</t>
  </si>
  <si>
    <t xml:space="preserve">      Values and text</t>
  </si>
  <si>
    <t xml:space="preserve">      Worksheet functions (such as SUM)</t>
  </si>
  <si>
    <t>3.  You can enter a formula into a cell manually (typing it in) or by pointing to the cells.</t>
  </si>
  <si>
    <t xml:space="preserve">     To enter a formula manually, follow these steps:</t>
  </si>
  <si>
    <t xml:space="preserve">           Move the cell pointer to the cell that you want to hold the formula.</t>
  </si>
  <si>
    <t xml:space="preserve">          Type an equals sign (=) to signal the fact that the cell contains a formula.</t>
  </si>
  <si>
    <t xml:space="preserve">          Type the formula, then press Enter.</t>
  </si>
  <si>
    <t>You can save the file to the current name, or you may want to keep multiple versions of your work by saving each successive version under a different name.</t>
  </si>
  <si>
    <t>To save under a different name, follow these steps:</t>
  </si>
  <si>
    <t xml:space="preserve">       Select File, Save As to display the Save As Type drop-box, chose Excel Workbook (*.xlsx)</t>
  </si>
  <si>
    <t xml:space="preserve">       Select the folder in which to store the workbook.</t>
  </si>
  <si>
    <t xml:space="preserve">       Enter the new filename in the File name box.</t>
  </si>
  <si>
    <t xml:space="preserve">       Click Save.</t>
  </si>
  <si>
    <r>
      <t xml:space="preserve">4.  </t>
    </r>
    <r>
      <rPr>
        <b/>
        <sz val="11"/>
        <rFont val="Garamond"/>
        <family val="1"/>
      </rPr>
      <t>Rounding</t>
    </r>
    <r>
      <rPr>
        <sz val="11"/>
        <rFont val="Garamond"/>
        <family val="1"/>
      </rPr>
      <t xml:space="preserve">:  These templates have been formatted to round numbers to either the nearest whole number or the nearest cent.  For example, </t>
    </r>
  </si>
  <si>
    <t>17.65 x 1.5=26.475.  The template will display and hold 26.48, not 26.475. There is no need to use Excel's rounding function.</t>
  </si>
  <si>
    <t xml:space="preserve">             When calculating over-time rate for weekly salary,  round regular rate to TWO decimals BEFORE calculating overtime rate.</t>
  </si>
  <si>
    <t xml:space="preserve">             Rounding can be accomplished by using Number function (using arrows) on Excel Home menu or by entering the formula</t>
  </si>
  <si>
    <t xml:space="preserve">              =(Round(Weekly/40,2))*1.5  Where "Weekly" entered as either the weekly pay or cell reference.  </t>
  </si>
  <si>
    <t xml:space="preserve">             Failure to use the ROUND function will cause the OT rate to be incorrect.</t>
  </si>
  <si>
    <t xml:space="preserve">5.  Remember to save your work.  When saving your workbook, Excel overwrites the previous copy of your file.   You can save your work at any time. </t>
  </si>
  <si>
    <t xml:space="preserve">To save to the current name, you can select File, Save from the menu bar or click on the disk icon in the standard toolbar.  </t>
  </si>
  <si>
    <t>Excel Instructions using Excel 2010:</t>
  </si>
  <si>
    <t xml:space="preserve">         EXCEPTION: Continuing Payroll Problems A &amp; B: </t>
  </si>
  <si>
    <t>2-18A</t>
  </si>
  <si>
    <t>(a) Piecework earnings ………………………………………….</t>
  </si>
  <si>
    <t xml:space="preserve">(b) Regular hourly rate……………………… </t>
  </si>
  <si>
    <t xml:space="preserve">     Overtime hourly rate……………………</t>
  </si>
  <si>
    <t>(c)  Overtime earnings………………………………………..</t>
  </si>
  <si>
    <t>(d) Total earnings………………</t>
  </si>
  <si>
    <t>(a) Regular annual Salary…...……………………………….</t>
  </si>
  <si>
    <t xml:space="preserve">(b) Commission on sales up to $50,000                </t>
  </si>
  <si>
    <t xml:space="preserve">    Total commission………………………………………….</t>
  </si>
  <si>
    <t xml:space="preserve">     above quota…………………………….</t>
  </si>
  <si>
    <t xml:space="preserve">    $200,000…………………………………</t>
  </si>
  <si>
    <t xml:space="preserve">    Commission on sales beyond</t>
  </si>
  <si>
    <t>(c) Total annual earnings…………….</t>
  </si>
  <si>
    <t>Student Work Area</t>
  </si>
  <si>
    <t>2-18B</t>
  </si>
  <si>
    <t>2-20A</t>
  </si>
  <si>
    <t>2-20B</t>
  </si>
  <si>
    <t>Instructor Comment/Grade Area</t>
  </si>
  <si>
    <t>It is recommended that you save the file to a new name that identifies the file as yours, such as Excel_End_of_Chapter_Problems_Your_Name.xlsx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</si>
</sst>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</numFmts>
  <fonts count="14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color indexed="10"/>
      <name val="Arial"/>
      <family val="2"/>
    </font>
    <font>
      <b/>
      <sz val="12"/>
      <color indexed="10"/>
      <name val="Times New Roman"/>
      <family val="1"/>
    </font>
    <font>
      <sz val="10"/>
      <color indexed="10"/>
      <name val="Arial"/>
      <family val="2"/>
    </font>
    <font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name val="Garamond"/>
      <family val="1"/>
    </font>
    <font>
      <sz val="11"/>
      <name val="Garamond"/>
      <family val="1"/>
    </font>
    <font>
      <b/>
      <sz val="11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4">
    <xf numFmtId="0" fontId="0" fillId="0" borderId="0" xfId="0"/>
    <xf numFmtId="43" fontId="0" fillId="2" borderId="1" xfId="0" applyNumberFormat="1" applyFill="1" applyBorder="1" applyProtection="1">
      <protection locked="0"/>
    </xf>
    <xf numFmtId="43" fontId="0" fillId="2" borderId="1" xfId="0" applyNumberFormat="1" applyFill="1" applyBorder="1" applyAlignment="1" applyProtection="1">
      <protection locked="0"/>
    </xf>
    <xf numFmtId="44" fontId="0" fillId="2" borderId="2" xfId="0" applyNumberFormat="1" applyFill="1" applyBorder="1" applyProtection="1">
      <protection locked="0"/>
    </xf>
    <xf numFmtId="0" fontId="2" fillId="0" borderId="0" xfId="0" applyFont="1"/>
    <xf numFmtId="0" fontId="0" fillId="0" borderId="0" xfId="0" applyBorder="1" applyAlignment="1" applyProtection="1"/>
    <xf numFmtId="0" fontId="2" fillId="3" borderId="0" xfId="0" applyFont="1" applyFill="1"/>
    <xf numFmtId="16" fontId="0" fillId="3" borderId="0" xfId="0" applyNumberFormat="1" applyFill="1"/>
    <xf numFmtId="0" fontId="0" fillId="3" borderId="0" xfId="0" applyFill="1" applyAlignment="1">
      <alignment horizontal="center"/>
    </xf>
    <xf numFmtId="0" fontId="0" fillId="3" borderId="0" xfId="0" applyFill="1"/>
    <xf numFmtId="12" fontId="0" fillId="3" borderId="0" xfId="0" applyNumberFormat="1" applyFill="1" applyAlignment="1">
      <alignment horizontal="center"/>
    </xf>
    <xf numFmtId="0" fontId="6" fillId="3" borderId="0" xfId="0" applyFont="1" applyFill="1" applyAlignment="1" applyProtection="1">
      <alignment horizontal="left"/>
      <protection hidden="1"/>
    </xf>
    <xf numFmtId="0" fontId="2" fillId="3" borderId="0" xfId="0" applyFont="1" applyFill="1" applyAlignment="1">
      <alignment horizontal="center"/>
    </xf>
    <xf numFmtId="44" fontId="0" fillId="2" borderId="1" xfId="0" applyNumberFormat="1" applyFill="1" applyBorder="1" applyProtection="1">
      <protection locked="0"/>
    </xf>
    <xf numFmtId="43" fontId="0" fillId="3" borderId="0" xfId="0" applyNumberFormat="1" applyFill="1" applyAlignment="1">
      <alignment horizontal="right"/>
    </xf>
    <xf numFmtId="0" fontId="2" fillId="0" borderId="0" xfId="0" applyFont="1" applyAlignment="1">
      <alignment horizontal="left"/>
    </xf>
    <xf numFmtId="0" fontId="0" fillId="3" borderId="0" xfId="0" applyFill="1" applyProtection="1">
      <protection hidden="1"/>
    </xf>
    <xf numFmtId="0" fontId="0" fillId="0" borderId="0" xfId="0" applyProtection="1"/>
    <xf numFmtId="43" fontId="0" fillId="2" borderId="2" xfId="0" applyNumberFormat="1" applyFill="1" applyBorder="1" applyProtection="1"/>
    <xf numFmtId="0" fontId="5" fillId="0" borderId="0" xfId="0" applyFont="1" applyProtection="1"/>
    <xf numFmtId="0" fontId="2" fillId="0" borderId="0" xfId="0" applyFont="1" applyProtection="1"/>
    <xf numFmtId="0" fontId="2" fillId="0" borderId="0" xfId="0" quotePrefix="1" applyFont="1" applyProtection="1"/>
    <xf numFmtId="0" fontId="7" fillId="0" borderId="0" xfId="0" applyFont="1" applyProtection="1"/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/>
    <xf numFmtId="44" fontId="0" fillId="2" borderId="1" xfId="0" applyNumberFormat="1" applyFill="1" applyBorder="1" applyAlignment="1" applyProtection="1">
      <protection locked="0"/>
    </xf>
    <xf numFmtId="0" fontId="0" fillId="3" borderId="0" xfId="0" applyFill="1" applyAlignment="1"/>
    <xf numFmtId="44" fontId="1" fillId="3" borderId="0" xfId="1" applyNumberFormat="1" applyFont="1" applyFill="1" applyAlignment="1">
      <alignment horizontal="right"/>
    </xf>
    <xf numFmtId="0" fontId="0" fillId="0" borderId="0" xfId="0" applyBorder="1" applyAlignment="1" applyProtection="1">
      <protection locked="0"/>
    </xf>
    <xf numFmtId="7" fontId="1" fillId="3" borderId="0" xfId="1" applyNumberFormat="1" applyFill="1"/>
    <xf numFmtId="39" fontId="0" fillId="3" borderId="0" xfId="0" applyNumberFormat="1" applyFill="1"/>
    <xf numFmtId="0" fontId="0" fillId="3" borderId="5" xfId="0" applyFill="1" applyBorder="1"/>
    <xf numFmtId="0" fontId="0" fillId="3" borderId="6" xfId="0" applyFill="1" applyBorder="1" applyAlignment="1">
      <alignment horizontal="center" wrapText="1"/>
    </xf>
    <xf numFmtId="0" fontId="0" fillId="3" borderId="7" xfId="0" applyFill="1" applyBorder="1"/>
    <xf numFmtId="0" fontId="2" fillId="3" borderId="6" xfId="0" applyFont="1" applyFill="1" applyBorder="1" applyAlignment="1">
      <alignment horizontal="center" wrapText="1"/>
    </xf>
    <xf numFmtId="43" fontId="0" fillId="0" borderId="0" xfId="0" applyNumberFormat="1"/>
    <xf numFmtId="12" fontId="0" fillId="3" borderId="0" xfId="0" applyNumberFormat="1" applyFill="1" applyAlignment="1"/>
    <xf numFmtId="0" fontId="0" fillId="3" borderId="0" xfId="0" applyNumberFormat="1" applyFill="1" applyAlignment="1">
      <alignment horizontal="center"/>
    </xf>
    <xf numFmtId="44" fontId="1" fillId="3" borderId="0" xfId="1" applyNumberFormat="1" applyFill="1" applyAlignment="1">
      <alignment horizontal="right"/>
    </xf>
    <xf numFmtId="43" fontId="0" fillId="3" borderId="0" xfId="0" applyNumberFormat="1" applyFill="1" applyAlignment="1">
      <alignment horizontal="center"/>
    </xf>
    <xf numFmtId="44" fontId="0" fillId="2" borderId="2" xfId="0" applyNumberFormat="1" applyFill="1" applyBorder="1" applyAlignment="1" applyProtection="1">
      <protection locked="0"/>
    </xf>
    <xf numFmtId="39" fontId="0" fillId="3" borderId="0" xfId="0" applyNumberFormat="1" applyFill="1" applyAlignment="1"/>
    <xf numFmtId="43" fontId="0" fillId="2" borderId="2" xfId="0" applyNumberFormat="1" applyFill="1" applyBorder="1"/>
    <xf numFmtId="2" fontId="0" fillId="0" borderId="0" xfId="0" applyNumberFormat="1" applyProtection="1"/>
    <xf numFmtId="2" fontId="0" fillId="2" borderId="2" xfId="0" applyNumberFormat="1" applyFill="1" applyBorder="1" applyProtection="1"/>
    <xf numFmtId="0" fontId="11" fillId="0" borderId="0" xfId="0" applyFont="1"/>
    <xf numFmtId="0" fontId="12" fillId="0" borderId="0" xfId="0" applyFont="1"/>
    <xf numFmtId="0" fontId="13" fillId="0" borderId="0" xfId="0" applyFont="1"/>
    <xf numFmtId="44" fontId="0" fillId="2" borderId="0" xfId="0" applyNumberFormat="1" applyFill="1" applyBorder="1" applyAlignment="1" applyProtection="1">
      <protection locked="0"/>
    </xf>
    <xf numFmtId="43" fontId="0" fillId="3" borderId="0" xfId="0" applyNumberFormat="1" applyFill="1" applyBorder="1" applyAlignment="1" applyProtection="1">
      <protection locked="0"/>
    </xf>
    <xf numFmtId="39" fontId="6" fillId="3" borderId="0" xfId="0" applyNumberFormat="1" applyFont="1" applyFill="1"/>
    <xf numFmtId="44" fontId="0" fillId="3" borderId="0" xfId="0" applyNumberFormat="1" applyFill="1" applyBorder="1" applyAlignment="1" applyProtection="1">
      <protection locked="0"/>
    </xf>
    <xf numFmtId="44" fontId="0" fillId="3" borderId="1" xfId="0" applyNumberFormat="1" applyFill="1" applyBorder="1" applyAlignment="1" applyProtection="1">
      <protection locked="0"/>
    </xf>
    <xf numFmtId="43" fontId="0" fillId="0" borderId="2" xfId="0" applyNumberFormat="1" applyFill="1" applyBorder="1"/>
    <xf numFmtId="0" fontId="0" fillId="0" borderId="0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1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Fill="1"/>
    <xf numFmtId="0" fontId="6" fillId="0" borderId="0" xfId="0" applyFont="1" applyFill="1" applyAlignment="1" applyProtection="1">
      <alignment horizontal="left"/>
      <protection hidden="1"/>
    </xf>
    <xf numFmtId="0" fontId="0" fillId="3" borderId="0" xfId="0" applyFill="1" applyAlignment="1"/>
    <xf numFmtId="0" fontId="0" fillId="2" borderId="1" xfId="0" applyFill="1" applyBorder="1" applyAlignment="1" applyProtection="1">
      <protection locked="0"/>
    </xf>
    <xf numFmtId="0" fontId="2" fillId="0" borderId="1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16" xfId="0" applyFont="1" applyFill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0" fillId="0" borderId="8" xfId="0" applyBorder="1" applyAlignment="1" applyProtection="1">
      <protection locked="0"/>
    </xf>
    <xf numFmtId="0" fontId="0" fillId="0" borderId="9" xfId="0" applyBorder="1" applyAlignment="1" applyProtection="1">
      <protection locked="0"/>
    </xf>
    <xf numFmtId="0" fontId="0" fillId="0" borderId="11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14" xfId="0" applyBorder="1" applyAlignment="1"/>
    <xf numFmtId="0" fontId="0" fillId="0" borderId="0" xfId="0" applyAlignment="1" applyProtection="1">
      <protection locked="0"/>
    </xf>
    <xf numFmtId="0" fontId="0" fillId="0" borderId="14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3" borderId="17" xfId="0" applyFill="1" applyBorder="1" applyAlignment="1"/>
    <xf numFmtId="0" fontId="0" fillId="0" borderId="17" xfId="0" applyBorder="1" applyAlignment="1"/>
    <xf numFmtId="0" fontId="0" fillId="0" borderId="0" xfId="0" applyAlignme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3"/>
  <sheetViews>
    <sheetView showGridLines="0" tabSelected="1" zoomScaleNormal="100" workbookViewId="0">
      <selection activeCell="F1" sqref="F1"/>
    </sheetView>
  </sheetViews>
  <sheetFormatPr defaultRowHeight="12.5" x14ac:dyDescent="0.25"/>
  <sheetData>
    <row r="1" spans="1:1" ht="18" x14ac:dyDescent="0.4">
      <c r="A1" s="45" t="s">
        <v>67</v>
      </c>
    </row>
    <row r="2" spans="1:1" ht="8.5" customHeight="1" x14ac:dyDescent="0.35">
      <c r="A2" s="46"/>
    </row>
    <row r="3" spans="1:1" ht="14.5" x14ac:dyDescent="0.35">
      <c r="A3" s="46" t="s">
        <v>42</v>
      </c>
    </row>
    <row r="4" spans="1:1" ht="10" customHeight="1" x14ac:dyDescent="0.35">
      <c r="A4" s="46"/>
    </row>
    <row r="5" spans="1:1" ht="14.5" x14ac:dyDescent="0.35">
      <c r="A5" s="46" t="s">
        <v>43</v>
      </c>
    </row>
    <row r="6" spans="1:1" ht="14.5" x14ac:dyDescent="0.35">
      <c r="A6" s="46" t="s">
        <v>44</v>
      </c>
    </row>
    <row r="7" spans="1:1" ht="14.5" x14ac:dyDescent="0.35">
      <c r="A7" s="46" t="s">
        <v>45</v>
      </c>
    </row>
    <row r="8" spans="1:1" ht="14.5" x14ac:dyDescent="0.35">
      <c r="A8" s="46" t="s">
        <v>46</v>
      </c>
    </row>
    <row r="9" spans="1:1" ht="14.5" x14ac:dyDescent="0.35">
      <c r="A9" s="46" t="s">
        <v>47</v>
      </c>
    </row>
    <row r="10" spans="1:1" ht="9" customHeight="1" x14ac:dyDescent="0.35">
      <c r="A10" s="46"/>
    </row>
    <row r="11" spans="1:1" ht="14.5" x14ac:dyDescent="0.35">
      <c r="A11" s="46" t="s">
        <v>48</v>
      </c>
    </row>
    <row r="12" spans="1:1" ht="14.5" x14ac:dyDescent="0.35">
      <c r="A12" s="46" t="s">
        <v>49</v>
      </c>
    </row>
    <row r="13" spans="1:1" ht="14.5" x14ac:dyDescent="0.35">
      <c r="A13" s="46" t="s">
        <v>50</v>
      </c>
    </row>
    <row r="14" spans="1:1" ht="14.5" x14ac:dyDescent="0.35">
      <c r="A14" s="46" t="s">
        <v>51</v>
      </c>
    </row>
    <row r="15" spans="1:1" ht="14.5" x14ac:dyDescent="0.35">
      <c r="A15" s="46" t="s">
        <v>52</v>
      </c>
    </row>
    <row r="16" spans="1:1" ht="8.5" customHeight="1" x14ac:dyDescent="0.35">
      <c r="A16" s="46"/>
    </row>
    <row r="17" spans="1:1" ht="14.5" x14ac:dyDescent="0.35">
      <c r="A17" s="46" t="s">
        <v>59</v>
      </c>
    </row>
    <row r="18" spans="1:1" ht="14.5" x14ac:dyDescent="0.35">
      <c r="A18" s="46" t="s">
        <v>60</v>
      </c>
    </row>
    <row r="19" spans="1:1" ht="14.5" x14ac:dyDescent="0.35">
      <c r="A19" s="47" t="s">
        <v>68</v>
      </c>
    </row>
    <row r="20" spans="1:1" ht="14.5" x14ac:dyDescent="0.35">
      <c r="A20" s="47" t="s">
        <v>61</v>
      </c>
    </row>
    <row r="21" spans="1:1" ht="14.5" x14ac:dyDescent="0.35">
      <c r="A21" s="47" t="s">
        <v>62</v>
      </c>
    </row>
    <row r="22" spans="1:1" ht="14.5" x14ac:dyDescent="0.35">
      <c r="A22" s="47" t="s">
        <v>63</v>
      </c>
    </row>
    <row r="23" spans="1:1" ht="14.5" x14ac:dyDescent="0.35">
      <c r="A23" s="47" t="s">
        <v>64</v>
      </c>
    </row>
    <row r="24" spans="1:1" ht="8.15" customHeight="1" x14ac:dyDescent="0.35">
      <c r="A24" s="46"/>
    </row>
    <row r="25" spans="1:1" ht="14.5" x14ac:dyDescent="0.35">
      <c r="A25" s="46" t="s">
        <v>65</v>
      </c>
    </row>
    <row r="26" spans="1:1" ht="14.5" x14ac:dyDescent="0.35">
      <c r="A26" s="46" t="s">
        <v>53</v>
      </c>
    </row>
    <row r="27" spans="1:1" ht="14.5" x14ac:dyDescent="0.35">
      <c r="A27" s="46" t="s">
        <v>66</v>
      </c>
    </row>
    <row r="28" spans="1:1" ht="14.5" x14ac:dyDescent="0.35">
      <c r="A28" s="46" t="s">
        <v>87</v>
      </c>
    </row>
    <row r="29" spans="1:1" ht="14.5" x14ac:dyDescent="0.35">
      <c r="A29" s="46" t="s">
        <v>54</v>
      </c>
    </row>
    <row r="30" spans="1:1" ht="14.5" x14ac:dyDescent="0.35">
      <c r="A30" s="46" t="s">
        <v>55</v>
      </c>
    </row>
    <row r="31" spans="1:1" ht="14.5" x14ac:dyDescent="0.35">
      <c r="A31" s="46" t="s">
        <v>56</v>
      </c>
    </row>
    <row r="32" spans="1:1" ht="14.5" x14ac:dyDescent="0.35">
      <c r="A32" s="46" t="s">
        <v>57</v>
      </c>
    </row>
    <row r="33" spans="1:1" ht="14.5" x14ac:dyDescent="0.35">
      <c r="A33" s="46" t="s">
        <v>58</v>
      </c>
    </row>
  </sheetData>
  <sheetProtection password="F4C4" sheet="1" objects="1" scenarios="1"/>
  <phoneticPr fontId="8" type="noConversion"/>
  <pageMargins left="0.75" right="0.7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B1:R34"/>
  <sheetViews>
    <sheetView showGridLines="0" workbookViewId="0">
      <selection activeCell="D1" sqref="D1:H1"/>
    </sheetView>
  </sheetViews>
  <sheetFormatPr defaultRowHeight="12.5" x14ac:dyDescent="0.25"/>
  <cols>
    <col min="1" max="2" width="2.81640625" customWidth="1"/>
    <col min="3" max="3" width="13" customWidth="1"/>
    <col min="4" max="4" width="3.26953125" customWidth="1"/>
    <col min="7" max="7" width="12.7265625" customWidth="1"/>
    <col min="8" max="8" width="3.1796875" customWidth="1"/>
    <col min="9" max="9" width="10.1796875" bestFit="1" customWidth="1"/>
    <col min="10" max="10" width="3" customWidth="1"/>
    <col min="11" max="11" width="2.54296875" customWidth="1"/>
    <col min="12" max="12" width="9.1796875" hidden="1" customWidth="1"/>
  </cols>
  <sheetData>
    <row r="1" spans="2:18" ht="13" x14ac:dyDescent="0.3">
      <c r="C1" s="4" t="s">
        <v>11</v>
      </c>
      <c r="D1" s="68"/>
      <c r="E1" s="68"/>
      <c r="F1" s="68"/>
      <c r="G1" s="68"/>
      <c r="H1" s="68"/>
    </row>
    <row r="2" spans="2:18" ht="13" x14ac:dyDescent="0.3">
      <c r="C2" s="4"/>
      <c r="D2" s="4"/>
      <c r="E2" s="28"/>
      <c r="F2" s="28"/>
      <c r="G2" s="28"/>
      <c r="H2" s="28"/>
      <c r="I2" s="28"/>
    </row>
    <row r="3" spans="2:18" ht="13" x14ac:dyDescent="0.3">
      <c r="C3" s="22" t="s">
        <v>15</v>
      </c>
      <c r="D3" s="4"/>
      <c r="E3" s="28"/>
      <c r="F3" s="28"/>
      <c r="G3" s="28"/>
      <c r="H3" s="28"/>
      <c r="I3" s="28"/>
    </row>
    <row r="4" spans="2:18" ht="13" x14ac:dyDescent="0.3">
      <c r="C4" s="22" t="s">
        <v>16</v>
      </c>
      <c r="D4" s="4"/>
      <c r="E4" s="28"/>
      <c r="F4" s="28"/>
      <c r="G4" s="28"/>
      <c r="H4" s="28"/>
      <c r="I4" s="28"/>
    </row>
    <row r="5" spans="2:18" ht="13.5" thickBot="1" x14ac:dyDescent="0.35">
      <c r="C5" s="22"/>
      <c r="D5" s="4"/>
      <c r="E5" s="28"/>
      <c r="F5" s="28"/>
      <c r="G5" s="28"/>
      <c r="H5" s="28"/>
      <c r="I5" s="28"/>
      <c r="M5" s="69" t="s">
        <v>82</v>
      </c>
      <c r="N5" s="69"/>
      <c r="O5" s="69"/>
      <c r="P5" s="69"/>
      <c r="Q5" s="69"/>
      <c r="R5" s="69"/>
    </row>
    <row r="6" spans="2:18" ht="13.5" thickTop="1" x14ac:dyDescent="0.3">
      <c r="C6" s="4" t="s">
        <v>17</v>
      </c>
      <c r="D6" s="4"/>
      <c r="E6" s="28"/>
      <c r="F6" s="28"/>
      <c r="G6" s="28"/>
      <c r="H6" s="28"/>
      <c r="M6" s="55"/>
      <c r="N6" s="56"/>
      <c r="O6" s="56"/>
      <c r="P6" s="56"/>
      <c r="Q6" s="56"/>
      <c r="R6" s="57"/>
    </row>
    <row r="7" spans="2:18" ht="13" x14ac:dyDescent="0.3">
      <c r="B7" s="9"/>
      <c r="C7" s="6"/>
      <c r="D7" s="6"/>
      <c r="E7" s="7"/>
      <c r="F7" s="8" t="s">
        <v>18</v>
      </c>
      <c r="G7" s="9"/>
      <c r="H7" s="8"/>
      <c r="I7" s="8"/>
      <c r="J7" s="9"/>
      <c r="M7" s="58"/>
      <c r="N7" s="54"/>
      <c r="O7" s="54"/>
      <c r="P7" s="54"/>
      <c r="Q7" s="54"/>
      <c r="R7" s="59"/>
    </row>
    <row r="8" spans="2:18" ht="13" thickBot="1" x14ac:dyDescent="0.3">
      <c r="B8" s="9"/>
      <c r="C8" s="9"/>
      <c r="D8" s="9"/>
      <c r="E8" s="7"/>
      <c r="F8" s="7"/>
      <c r="G8" s="9"/>
      <c r="H8" s="9"/>
      <c r="I8" s="8"/>
      <c r="J8" s="9"/>
      <c r="M8" s="58"/>
      <c r="N8" s="54"/>
      <c r="O8" s="54"/>
      <c r="P8" s="54"/>
      <c r="Q8" s="54"/>
      <c r="R8" s="59"/>
    </row>
    <row r="9" spans="2:18" ht="39.5" thickBot="1" x14ac:dyDescent="0.35">
      <c r="B9" s="31"/>
      <c r="C9" s="34" t="s">
        <v>0</v>
      </c>
      <c r="D9" s="32"/>
      <c r="E9" s="34" t="s">
        <v>1</v>
      </c>
      <c r="F9" s="32"/>
      <c r="G9" s="34" t="s">
        <v>2</v>
      </c>
      <c r="H9" s="32"/>
      <c r="I9" s="34" t="s">
        <v>39</v>
      </c>
      <c r="J9" s="33"/>
      <c r="M9" s="58"/>
      <c r="N9" s="54"/>
      <c r="O9" s="54"/>
      <c r="P9" s="54"/>
      <c r="Q9" s="54"/>
      <c r="R9" s="59"/>
    </row>
    <row r="10" spans="2:18" ht="15" x14ac:dyDescent="0.3">
      <c r="B10" s="9"/>
      <c r="C10" s="9" t="s">
        <v>19</v>
      </c>
      <c r="D10" s="9"/>
      <c r="E10" s="8">
        <v>38</v>
      </c>
      <c r="F10" s="8"/>
      <c r="G10" s="38">
        <v>9.6999999999999993</v>
      </c>
      <c r="H10" s="29"/>
      <c r="I10" s="25">
        <f>E10*G10</f>
        <v>368.6</v>
      </c>
      <c r="J10" s="11" t="str">
        <f t="shared" ref="J10:J15" si="0">IF(OR(I10="", I10=L10),"","*")</f>
        <v/>
      </c>
      <c r="L10" s="35">
        <v>368.6</v>
      </c>
      <c r="M10" s="58"/>
      <c r="N10" s="54"/>
      <c r="O10" s="54"/>
      <c r="P10" s="54"/>
      <c r="Q10" s="54"/>
      <c r="R10" s="59"/>
    </row>
    <row r="11" spans="2:18" ht="15" x14ac:dyDescent="0.3">
      <c r="B11" s="9"/>
      <c r="C11" s="9" t="s">
        <v>20</v>
      </c>
      <c r="D11" s="9"/>
      <c r="E11" s="8">
        <v>40</v>
      </c>
      <c r="F11" s="8"/>
      <c r="G11" s="39">
        <v>8.35</v>
      </c>
      <c r="H11" s="30"/>
      <c r="I11" s="2">
        <f t="shared" ref="I11:I14" si="1">E11*G11</f>
        <v>334</v>
      </c>
      <c r="J11" s="11" t="str">
        <f t="shared" si="0"/>
        <v/>
      </c>
      <c r="L11" s="35">
        <v>334</v>
      </c>
      <c r="M11" s="58"/>
      <c r="N11" s="54"/>
      <c r="O11" s="54"/>
      <c r="P11" s="54"/>
      <c r="Q11" s="54"/>
      <c r="R11" s="59"/>
    </row>
    <row r="12" spans="2:18" ht="15" x14ac:dyDescent="0.3">
      <c r="B12" s="9"/>
      <c r="C12" s="9" t="s">
        <v>21</v>
      </c>
      <c r="D12" s="9"/>
      <c r="E12" s="8">
        <v>37</v>
      </c>
      <c r="F12" s="8"/>
      <c r="G12" s="39">
        <v>9</v>
      </c>
      <c r="H12" s="30"/>
      <c r="I12" s="2">
        <f t="shared" si="1"/>
        <v>333</v>
      </c>
      <c r="J12" s="11" t="str">
        <f t="shared" si="0"/>
        <v/>
      </c>
      <c r="L12" s="35">
        <v>333</v>
      </c>
      <c r="M12" s="58"/>
      <c r="N12" s="54"/>
      <c r="O12" s="54"/>
      <c r="P12" s="54"/>
      <c r="Q12" s="54"/>
      <c r="R12" s="59"/>
    </row>
    <row r="13" spans="2:18" ht="15" x14ac:dyDescent="0.3">
      <c r="B13" s="9"/>
      <c r="C13" s="9" t="s">
        <v>22</v>
      </c>
      <c r="D13" s="9"/>
      <c r="E13" s="8">
        <v>40</v>
      </c>
      <c r="F13" s="8"/>
      <c r="G13" s="39">
        <v>7.75</v>
      </c>
      <c r="H13" s="30"/>
      <c r="I13" s="2">
        <f t="shared" si="1"/>
        <v>310</v>
      </c>
      <c r="J13" s="11" t="str">
        <f t="shared" si="0"/>
        <v/>
      </c>
      <c r="L13" s="35">
        <v>310</v>
      </c>
      <c r="M13" s="58"/>
      <c r="N13" s="54"/>
      <c r="O13" s="54"/>
      <c r="P13" s="54"/>
      <c r="Q13" s="54"/>
      <c r="R13" s="59"/>
    </row>
    <row r="14" spans="2:18" ht="15" x14ac:dyDescent="0.3">
      <c r="B14" s="9"/>
      <c r="C14" s="9" t="s">
        <v>23</v>
      </c>
      <c r="D14" s="9"/>
      <c r="E14" s="10">
        <v>32.5</v>
      </c>
      <c r="F14" s="10"/>
      <c r="G14" s="39">
        <v>8.4</v>
      </c>
      <c r="H14" s="30"/>
      <c r="I14" s="2">
        <f t="shared" si="1"/>
        <v>273</v>
      </c>
      <c r="J14" s="11" t="str">
        <f t="shared" si="0"/>
        <v/>
      </c>
      <c r="L14" s="35">
        <v>273</v>
      </c>
      <c r="M14" s="58"/>
      <c r="N14" s="54"/>
      <c r="O14" s="54"/>
      <c r="P14" s="54"/>
      <c r="Q14" s="54"/>
      <c r="R14" s="59"/>
    </row>
    <row r="15" spans="2:18" ht="15.5" thickBot="1" x14ac:dyDescent="0.35">
      <c r="B15" s="9"/>
      <c r="C15" s="9"/>
      <c r="D15" s="9"/>
      <c r="E15" s="67" t="s">
        <v>24</v>
      </c>
      <c r="F15" s="67"/>
      <c r="G15" s="67"/>
      <c r="H15" s="26"/>
      <c r="I15" s="40">
        <f>SUM(I10:I14)</f>
        <v>1618.6</v>
      </c>
      <c r="J15" s="11" t="str">
        <f t="shared" si="0"/>
        <v/>
      </c>
      <c r="L15" s="42">
        <f>SUM(L10:L14)</f>
        <v>1618.6</v>
      </c>
      <c r="M15" s="60"/>
      <c r="N15" s="61"/>
      <c r="O15" s="61"/>
      <c r="P15" s="61"/>
      <c r="Q15" s="61"/>
      <c r="R15" s="62"/>
    </row>
    <row r="16" spans="2:18" ht="13" thickTop="1" x14ac:dyDescent="0.25">
      <c r="B16" s="9"/>
      <c r="C16" s="9"/>
      <c r="D16" s="9"/>
      <c r="E16" s="9"/>
      <c r="F16" s="9"/>
      <c r="G16" s="9"/>
      <c r="H16" s="9"/>
      <c r="I16" s="9"/>
      <c r="J16" s="9"/>
    </row>
    <row r="17" spans="13:18" ht="13.5" thickBot="1" x14ac:dyDescent="0.35">
      <c r="M17" s="69" t="s">
        <v>86</v>
      </c>
      <c r="N17" s="69"/>
      <c r="O17" s="69"/>
      <c r="P17" s="69"/>
      <c r="Q17" s="69"/>
      <c r="R17" s="69"/>
    </row>
    <row r="18" spans="13:18" ht="13" thickTop="1" x14ac:dyDescent="0.25">
      <c r="M18" s="55"/>
      <c r="N18" s="56"/>
      <c r="O18" s="56"/>
      <c r="P18" s="56"/>
      <c r="Q18" s="56"/>
      <c r="R18" s="57"/>
    </row>
    <row r="19" spans="13:18" x14ac:dyDescent="0.25">
      <c r="M19" s="58"/>
      <c r="N19" s="54"/>
      <c r="O19" s="54"/>
      <c r="P19" s="54"/>
      <c r="Q19" s="54"/>
      <c r="R19" s="59"/>
    </row>
    <row r="20" spans="13:18" x14ac:dyDescent="0.25">
      <c r="M20" s="58"/>
      <c r="N20" s="54"/>
      <c r="O20" s="54"/>
      <c r="P20" s="54"/>
      <c r="Q20" s="54"/>
      <c r="R20" s="59"/>
    </row>
    <row r="21" spans="13:18" x14ac:dyDescent="0.25">
      <c r="M21" s="58"/>
      <c r="N21" s="54"/>
      <c r="O21" s="54"/>
      <c r="P21" s="54"/>
      <c r="Q21" s="54"/>
      <c r="R21" s="59"/>
    </row>
    <row r="22" spans="13:18" x14ac:dyDescent="0.25">
      <c r="M22" s="58"/>
      <c r="N22" s="54"/>
      <c r="O22" s="54"/>
      <c r="P22" s="54"/>
      <c r="Q22" s="54"/>
      <c r="R22" s="59"/>
    </row>
    <row r="23" spans="13:18" x14ac:dyDescent="0.25">
      <c r="M23" s="58"/>
      <c r="N23" s="54"/>
      <c r="O23" s="54"/>
      <c r="P23" s="54"/>
      <c r="Q23" s="54"/>
      <c r="R23" s="59"/>
    </row>
    <row r="24" spans="13:18" x14ac:dyDescent="0.25">
      <c r="M24" s="58"/>
      <c r="N24" s="54"/>
      <c r="O24" s="54"/>
      <c r="P24" s="54"/>
      <c r="Q24" s="54"/>
      <c r="R24" s="59"/>
    </row>
    <row r="25" spans="13:18" x14ac:dyDescent="0.25">
      <c r="M25" s="58"/>
      <c r="N25" s="54"/>
      <c r="O25" s="54"/>
      <c r="P25" s="54"/>
      <c r="Q25" s="54"/>
      <c r="R25" s="59"/>
    </row>
    <row r="26" spans="13:18" x14ac:dyDescent="0.25">
      <c r="M26" s="58"/>
      <c r="N26" s="54"/>
      <c r="O26" s="54"/>
      <c r="P26" s="54"/>
      <c r="Q26" s="54"/>
      <c r="R26" s="59"/>
    </row>
    <row r="27" spans="13:18" x14ac:dyDescent="0.25">
      <c r="M27" s="58"/>
      <c r="N27" s="54"/>
      <c r="O27" s="54"/>
      <c r="P27" s="54"/>
      <c r="Q27" s="54"/>
      <c r="R27" s="59"/>
    </row>
    <row r="28" spans="13:18" x14ac:dyDescent="0.25">
      <c r="M28" s="58"/>
      <c r="N28" s="54"/>
      <c r="O28" s="54"/>
      <c r="P28" s="54"/>
      <c r="Q28" s="54"/>
      <c r="R28" s="59"/>
    </row>
    <row r="29" spans="13:18" x14ac:dyDescent="0.25">
      <c r="M29" s="58"/>
      <c r="N29" s="54"/>
      <c r="O29" s="54"/>
      <c r="P29" s="54"/>
      <c r="Q29" s="54"/>
      <c r="R29" s="59"/>
    </row>
    <row r="30" spans="13:18" x14ac:dyDescent="0.25">
      <c r="M30" s="58"/>
      <c r="N30" s="54"/>
      <c r="O30" s="54"/>
      <c r="P30" s="54"/>
      <c r="Q30" s="54"/>
      <c r="R30" s="59"/>
    </row>
    <row r="31" spans="13:18" x14ac:dyDescent="0.25">
      <c r="M31" s="58"/>
      <c r="N31" s="54"/>
      <c r="O31" s="54"/>
      <c r="P31" s="54"/>
      <c r="Q31" s="54"/>
      <c r="R31" s="59"/>
    </row>
    <row r="32" spans="13:18" x14ac:dyDescent="0.25">
      <c r="M32" s="58"/>
      <c r="N32" s="54"/>
      <c r="O32" s="54"/>
      <c r="P32" s="54"/>
      <c r="Q32" s="54"/>
      <c r="R32" s="59"/>
    </row>
    <row r="33" spans="13:18" ht="13" thickBot="1" x14ac:dyDescent="0.3">
      <c r="M33" s="60"/>
      <c r="N33" s="61"/>
      <c r="O33" s="61"/>
      <c r="P33" s="61"/>
      <c r="Q33" s="61"/>
      <c r="R33" s="62"/>
    </row>
    <row r="34" spans="13:18" ht="13" thickTop="1" x14ac:dyDescent="0.25"/>
  </sheetData>
  <sheetProtection password="F4C4" sheet="1" objects="1" scenarios="1"/>
  <mergeCells count="4">
    <mergeCell ref="E15:G15"/>
    <mergeCell ref="D1:H1"/>
    <mergeCell ref="M5:R5"/>
    <mergeCell ref="M17:R17"/>
  </mergeCells>
  <phoneticPr fontId="8" type="noConversion"/>
  <pageMargins left="0.75" right="0.75" top="1" bottom="1" header="0.5" footer="0.5"/>
  <pageSetup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R34"/>
  <sheetViews>
    <sheetView showGridLines="0" workbookViewId="0">
      <selection activeCell="F2" sqref="F2"/>
    </sheetView>
  </sheetViews>
  <sheetFormatPr defaultRowHeight="12.5" x14ac:dyDescent="0.25"/>
  <cols>
    <col min="1" max="2" width="2.81640625" customWidth="1"/>
    <col min="3" max="3" width="13" customWidth="1"/>
    <col min="4" max="4" width="3.26953125" customWidth="1"/>
    <col min="7" max="7" width="12.7265625" customWidth="1"/>
    <col min="8" max="8" width="3.1796875" customWidth="1"/>
    <col min="9" max="9" width="10.1796875" bestFit="1" customWidth="1"/>
    <col min="10" max="10" width="3" customWidth="1"/>
    <col min="11" max="11" width="3.7265625" customWidth="1"/>
    <col min="12" max="12" width="9.1796875" hidden="1" customWidth="1"/>
  </cols>
  <sheetData>
    <row r="1" spans="2:18" ht="13" x14ac:dyDescent="0.3">
      <c r="C1" s="4" t="s">
        <v>11</v>
      </c>
      <c r="D1" s="68"/>
      <c r="E1" s="68"/>
      <c r="F1" s="68"/>
      <c r="G1" s="68"/>
      <c r="H1" s="68"/>
    </row>
    <row r="2" spans="2:18" ht="13" x14ac:dyDescent="0.3">
      <c r="C2" s="4"/>
      <c r="D2" s="4"/>
      <c r="E2" s="28"/>
      <c r="F2" s="28"/>
      <c r="G2" s="28"/>
      <c r="H2" s="28"/>
      <c r="I2" s="28"/>
    </row>
    <row r="3" spans="2:18" ht="13" x14ac:dyDescent="0.3">
      <c r="C3" s="22" t="s">
        <v>15</v>
      </c>
      <c r="D3" s="4"/>
      <c r="E3" s="28"/>
      <c r="F3" s="28"/>
      <c r="G3" s="28"/>
      <c r="H3" s="28"/>
      <c r="I3" s="28"/>
    </row>
    <row r="4" spans="2:18" ht="13" x14ac:dyDescent="0.3">
      <c r="C4" s="22" t="s">
        <v>16</v>
      </c>
      <c r="D4" s="4"/>
      <c r="E4" s="28"/>
      <c r="F4" s="28"/>
      <c r="G4" s="28"/>
      <c r="H4" s="28"/>
      <c r="I4" s="28"/>
    </row>
    <row r="5" spans="2:18" ht="13.5" thickBot="1" x14ac:dyDescent="0.35">
      <c r="C5" s="22"/>
      <c r="D5" s="4"/>
      <c r="E5" s="28"/>
      <c r="F5" s="28"/>
      <c r="G5" s="28"/>
      <c r="H5" s="28"/>
      <c r="I5" s="28"/>
      <c r="M5" s="69" t="s">
        <v>82</v>
      </c>
      <c r="N5" s="69"/>
      <c r="O5" s="69"/>
      <c r="P5" s="69"/>
      <c r="Q5" s="69"/>
      <c r="R5" s="69"/>
    </row>
    <row r="6" spans="2:18" ht="13.5" thickTop="1" x14ac:dyDescent="0.3">
      <c r="C6" s="4" t="s">
        <v>25</v>
      </c>
      <c r="D6" s="4"/>
      <c r="E6" s="28"/>
      <c r="F6" s="28"/>
      <c r="G6" s="28"/>
      <c r="H6" s="28"/>
      <c r="M6" s="55"/>
      <c r="N6" s="56"/>
      <c r="O6" s="56"/>
      <c r="P6" s="56"/>
      <c r="Q6" s="56"/>
      <c r="R6" s="57"/>
    </row>
    <row r="7" spans="2:18" ht="13" x14ac:dyDescent="0.3">
      <c r="B7" s="9"/>
      <c r="C7" s="6"/>
      <c r="D7" s="6"/>
      <c r="E7" s="7"/>
      <c r="F7" s="12" t="s">
        <v>31</v>
      </c>
      <c r="G7" s="9"/>
      <c r="H7" s="8"/>
      <c r="I7" s="8"/>
      <c r="J7" s="9"/>
      <c r="M7" s="58"/>
      <c r="N7" s="54"/>
      <c r="O7" s="54"/>
      <c r="P7" s="54"/>
      <c r="Q7" s="54"/>
      <c r="R7" s="59"/>
    </row>
    <row r="8" spans="2:18" ht="13" thickBot="1" x14ac:dyDescent="0.3">
      <c r="B8" s="9"/>
      <c r="C8" s="9"/>
      <c r="D8" s="9"/>
      <c r="E8" s="7"/>
      <c r="F8" s="7"/>
      <c r="G8" s="9"/>
      <c r="H8" s="9"/>
      <c r="I8" s="8"/>
      <c r="J8" s="9"/>
      <c r="M8" s="58"/>
      <c r="N8" s="54"/>
      <c r="O8" s="54"/>
      <c r="P8" s="54"/>
      <c r="Q8" s="54"/>
      <c r="R8" s="59"/>
    </row>
    <row r="9" spans="2:18" ht="39.5" thickBot="1" x14ac:dyDescent="0.35">
      <c r="B9" s="31"/>
      <c r="C9" s="34" t="s">
        <v>0</v>
      </c>
      <c r="D9" s="32"/>
      <c r="E9" s="34" t="s">
        <v>1</v>
      </c>
      <c r="F9" s="32"/>
      <c r="G9" s="34" t="s">
        <v>2</v>
      </c>
      <c r="H9" s="32"/>
      <c r="I9" s="34" t="s">
        <v>40</v>
      </c>
      <c r="J9" s="33"/>
      <c r="M9" s="58"/>
      <c r="N9" s="54"/>
      <c r="O9" s="54"/>
      <c r="P9" s="54"/>
      <c r="Q9" s="54"/>
      <c r="R9" s="59"/>
    </row>
    <row r="10" spans="2:18" ht="15" x14ac:dyDescent="0.3">
      <c r="B10" s="9"/>
      <c r="C10" s="9" t="s">
        <v>26</v>
      </c>
      <c r="D10" s="9"/>
      <c r="E10" s="8">
        <v>35</v>
      </c>
      <c r="F10" s="8"/>
      <c r="G10" s="38">
        <v>11.9</v>
      </c>
      <c r="H10" s="29"/>
      <c r="I10" s="13">
        <f>E10*G10</f>
        <v>416.5</v>
      </c>
      <c r="J10" s="11" t="str">
        <f t="shared" ref="J10:J15" si="0">IF(OR(I10="", I10=L10),"","*")</f>
        <v/>
      </c>
      <c r="L10" s="35">
        <v>416.5</v>
      </c>
      <c r="M10" s="58"/>
      <c r="N10" s="54"/>
      <c r="O10" s="54"/>
      <c r="P10" s="54"/>
      <c r="Q10" s="54"/>
      <c r="R10" s="59"/>
    </row>
    <row r="11" spans="2:18" ht="15" x14ac:dyDescent="0.3">
      <c r="B11" s="9"/>
      <c r="C11" s="9" t="s">
        <v>27</v>
      </c>
      <c r="D11" s="9"/>
      <c r="E11" s="8">
        <v>28</v>
      </c>
      <c r="F11" s="8"/>
      <c r="G11" s="41">
        <v>14.15</v>
      </c>
      <c r="H11" s="30"/>
      <c r="I11" s="1">
        <f t="shared" ref="I11:I14" si="1">E11*G11</f>
        <v>396.2</v>
      </c>
      <c r="J11" s="11" t="str">
        <f t="shared" si="0"/>
        <v/>
      </c>
      <c r="L11" s="35">
        <v>396.2</v>
      </c>
      <c r="M11" s="58"/>
      <c r="N11" s="54"/>
      <c r="O11" s="54"/>
      <c r="P11" s="54"/>
      <c r="Q11" s="54"/>
      <c r="R11" s="59"/>
    </row>
    <row r="12" spans="2:18" ht="15" x14ac:dyDescent="0.3">
      <c r="B12" s="9"/>
      <c r="C12" s="9" t="s">
        <v>28</v>
      </c>
      <c r="D12" s="9"/>
      <c r="E12" s="10">
        <v>39.5</v>
      </c>
      <c r="F12" s="8"/>
      <c r="G12" s="41">
        <v>10.9</v>
      </c>
      <c r="H12" s="30"/>
      <c r="I12" s="1">
        <f t="shared" si="1"/>
        <v>430.55</v>
      </c>
      <c r="J12" s="11" t="str">
        <f t="shared" si="0"/>
        <v/>
      </c>
      <c r="L12" s="35">
        <v>430.55</v>
      </c>
      <c r="M12" s="58"/>
      <c r="N12" s="54"/>
      <c r="O12" s="54"/>
      <c r="P12" s="54"/>
      <c r="Q12" s="54"/>
      <c r="R12" s="59"/>
    </row>
    <row r="13" spans="2:18" ht="15" x14ac:dyDescent="0.3">
      <c r="B13" s="9"/>
      <c r="C13" s="9" t="s">
        <v>29</v>
      </c>
      <c r="D13" s="9"/>
      <c r="E13" s="10">
        <v>24.5</v>
      </c>
      <c r="F13" s="8"/>
      <c r="G13" s="41">
        <v>16.399999999999999</v>
      </c>
      <c r="H13" s="30"/>
      <c r="I13" s="1">
        <f t="shared" si="1"/>
        <v>401.8</v>
      </c>
      <c r="J13" s="11" t="str">
        <f t="shared" si="0"/>
        <v/>
      </c>
      <c r="L13" s="35">
        <v>401.8</v>
      </c>
      <c r="M13" s="58"/>
      <c r="N13" s="54"/>
      <c r="O13" s="54"/>
      <c r="P13" s="54"/>
      <c r="Q13" s="54"/>
      <c r="R13" s="59"/>
    </row>
    <row r="14" spans="2:18" ht="15" x14ac:dyDescent="0.3">
      <c r="B14" s="9"/>
      <c r="C14" s="9" t="s">
        <v>30</v>
      </c>
      <c r="D14" s="9"/>
      <c r="E14" s="36">
        <v>31</v>
      </c>
      <c r="F14" s="10"/>
      <c r="G14" s="41">
        <v>12.9</v>
      </c>
      <c r="H14" s="30"/>
      <c r="I14" s="1">
        <f t="shared" si="1"/>
        <v>399.9</v>
      </c>
      <c r="J14" s="11" t="str">
        <f t="shared" si="0"/>
        <v/>
      </c>
      <c r="L14" s="35">
        <v>399.9</v>
      </c>
      <c r="M14" s="58"/>
      <c r="N14" s="54"/>
      <c r="O14" s="54"/>
      <c r="P14" s="54"/>
      <c r="Q14" s="54"/>
      <c r="R14" s="59"/>
    </row>
    <row r="15" spans="2:18" ht="15.5" thickBot="1" x14ac:dyDescent="0.35">
      <c r="B15" s="9"/>
      <c r="C15" s="9"/>
      <c r="D15" s="9"/>
      <c r="E15" s="67" t="s">
        <v>24</v>
      </c>
      <c r="F15" s="67"/>
      <c r="G15" s="67"/>
      <c r="H15" s="26"/>
      <c r="I15" s="3">
        <f>SUM(I10:I14)</f>
        <v>2044.95</v>
      </c>
      <c r="J15" s="11" t="str">
        <f t="shared" si="0"/>
        <v/>
      </c>
      <c r="L15" s="42">
        <f>SUM(L10:L14)</f>
        <v>2044.95</v>
      </c>
      <c r="M15" s="60"/>
      <c r="N15" s="61"/>
      <c r="O15" s="61"/>
      <c r="P15" s="61"/>
      <c r="Q15" s="61"/>
      <c r="R15" s="62"/>
    </row>
    <row r="16" spans="2:18" ht="13" thickTop="1" x14ac:dyDescent="0.25">
      <c r="B16" s="9"/>
      <c r="C16" s="9"/>
      <c r="D16" s="9"/>
      <c r="E16" s="9"/>
      <c r="F16" s="9"/>
      <c r="G16" s="9"/>
      <c r="H16" s="9"/>
      <c r="I16" s="9"/>
      <c r="J16" s="9"/>
    </row>
    <row r="17" spans="13:18" ht="13.5" thickBot="1" x14ac:dyDescent="0.35">
      <c r="M17" s="69" t="s">
        <v>86</v>
      </c>
      <c r="N17" s="69"/>
      <c r="O17" s="69"/>
      <c r="P17" s="69"/>
      <c r="Q17" s="69"/>
      <c r="R17" s="69"/>
    </row>
    <row r="18" spans="13:18" ht="13" thickTop="1" x14ac:dyDescent="0.25">
      <c r="M18" s="55"/>
      <c r="N18" s="56"/>
      <c r="O18" s="56"/>
      <c r="P18" s="56"/>
      <c r="Q18" s="56"/>
      <c r="R18" s="57"/>
    </row>
    <row r="19" spans="13:18" x14ac:dyDescent="0.25">
      <c r="M19" s="58"/>
      <c r="N19" s="54"/>
      <c r="O19" s="54"/>
      <c r="P19" s="54"/>
      <c r="Q19" s="54"/>
      <c r="R19" s="59"/>
    </row>
    <row r="20" spans="13:18" x14ac:dyDescent="0.25">
      <c r="M20" s="58"/>
      <c r="N20" s="54"/>
      <c r="O20" s="54"/>
      <c r="P20" s="54"/>
      <c r="Q20" s="54"/>
      <c r="R20" s="59"/>
    </row>
    <row r="21" spans="13:18" x14ac:dyDescent="0.25">
      <c r="M21" s="58"/>
      <c r="N21" s="54"/>
      <c r="O21" s="54"/>
      <c r="P21" s="54"/>
      <c r="Q21" s="54"/>
      <c r="R21" s="59"/>
    </row>
    <row r="22" spans="13:18" x14ac:dyDescent="0.25">
      <c r="M22" s="58"/>
      <c r="N22" s="54"/>
      <c r="O22" s="54"/>
      <c r="P22" s="54"/>
      <c r="Q22" s="54"/>
      <c r="R22" s="59"/>
    </row>
    <row r="23" spans="13:18" x14ac:dyDescent="0.25">
      <c r="M23" s="58"/>
      <c r="N23" s="54"/>
      <c r="O23" s="54"/>
      <c r="P23" s="54"/>
      <c r="Q23" s="54"/>
      <c r="R23" s="59"/>
    </row>
    <row r="24" spans="13:18" x14ac:dyDescent="0.25">
      <c r="M24" s="58"/>
      <c r="N24" s="54"/>
      <c r="O24" s="54"/>
      <c r="P24" s="54"/>
      <c r="Q24" s="54"/>
      <c r="R24" s="59"/>
    </row>
    <row r="25" spans="13:18" x14ac:dyDescent="0.25">
      <c r="M25" s="58"/>
      <c r="N25" s="54"/>
      <c r="O25" s="54"/>
      <c r="P25" s="54"/>
      <c r="Q25" s="54"/>
      <c r="R25" s="59"/>
    </row>
    <row r="26" spans="13:18" x14ac:dyDescent="0.25">
      <c r="M26" s="58"/>
      <c r="N26" s="54"/>
      <c r="O26" s="54"/>
      <c r="P26" s="54"/>
      <c r="Q26" s="54"/>
      <c r="R26" s="59"/>
    </row>
    <row r="27" spans="13:18" x14ac:dyDescent="0.25">
      <c r="M27" s="58"/>
      <c r="N27" s="54"/>
      <c r="O27" s="54"/>
      <c r="P27" s="54"/>
      <c r="Q27" s="54"/>
      <c r="R27" s="59"/>
    </row>
    <row r="28" spans="13:18" x14ac:dyDescent="0.25">
      <c r="M28" s="58"/>
      <c r="N28" s="54"/>
      <c r="O28" s="54"/>
      <c r="P28" s="54"/>
      <c r="Q28" s="54"/>
      <c r="R28" s="59"/>
    </row>
    <row r="29" spans="13:18" x14ac:dyDescent="0.25">
      <c r="M29" s="58"/>
      <c r="N29" s="54"/>
      <c r="O29" s="54"/>
      <c r="P29" s="54"/>
      <c r="Q29" s="54"/>
      <c r="R29" s="59"/>
    </row>
    <row r="30" spans="13:18" x14ac:dyDescent="0.25">
      <c r="M30" s="58"/>
      <c r="N30" s="54"/>
      <c r="O30" s="54"/>
      <c r="P30" s="54"/>
      <c r="Q30" s="54"/>
      <c r="R30" s="59"/>
    </row>
    <row r="31" spans="13:18" x14ac:dyDescent="0.25">
      <c r="M31" s="58"/>
      <c r="N31" s="54"/>
      <c r="O31" s="54"/>
      <c r="P31" s="54"/>
      <c r="Q31" s="54"/>
      <c r="R31" s="59"/>
    </row>
    <row r="32" spans="13:18" x14ac:dyDescent="0.25">
      <c r="M32" s="58"/>
      <c r="N32" s="54"/>
      <c r="O32" s="54"/>
      <c r="P32" s="54"/>
      <c r="Q32" s="54"/>
      <c r="R32" s="59"/>
    </row>
    <row r="33" spans="13:18" ht="13" thickBot="1" x14ac:dyDescent="0.3">
      <c r="M33" s="60"/>
      <c r="N33" s="61"/>
      <c r="O33" s="61"/>
      <c r="P33" s="61"/>
      <c r="Q33" s="61"/>
      <c r="R33" s="62"/>
    </row>
    <row r="34" spans="13:18" ht="13" thickTop="1" x14ac:dyDescent="0.25"/>
  </sheetData>
  <sheetProtection password="F4C4" sheet="1" objects="1" scenarios="1"/>
  <mergeCells count="4">
    <mergeCell ref="E15:G15"/>
    <mergeCell ref="D1:H1"/>
    <mergeCell ref="M5:R5"/>
    <mergeCell ref="M17:R17"/>
  </mergeCells>
  <phoneticPr fontId="8" type="noConversion"/>
  <pageMargins left="0.75" right="0.65" top="1" bottom="1" header="0.5" footer="0.5"/>
  <pageSetup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1"/>
  <sheetViews>
    <sheetView showGridLines="0" workbookViewId="0">
      <selection activeCell="D1" sqref="D1:I1"/>
    </sheetView>
  </sheetViews>
  <sheetFormatPr defaultRowHeight="12.5" x14ac:dyDescent="0.25"/>
  <cols>
    <col min="1" max="2" width="1.7265625" customWidth="1"/>
    <col min="4" max="4" width="4.7265625" customWidth="1"/>
    <col min="5" max="6" width="10.7265625" customWidth="1"/>
    <col min="7" max="7" width="1.7265625" customWidth="1"/>
    <col min="8" max="8" width="10.7265625" customWidth="1"/>
    <col min="9" max="9" width="2.26953125" customWidth="1"/>
    <col min="10" max="10" width="10.7265625" customWidth="1"/>
    <col min="11" max="11" width="2.26953125" customWidth="1"/>
    <col min="12" max="12" width="10.7265625" customWidth="1"/>
    <col min="13" max="13" width="2.26953125" customWidth="1"/>
    <col min="14" max="14" width="10.7265625" customWidth="1"/>
    <col min="15" max="15" width="2.26953125" customWidth="1"/>
    <col min="18" max="18" width="6.453125" hidden="1" customWidth="1"/>
    <col min="19" max="19" width="5.81640625" hidden="1" customWidth="1"/>
    <col min="20" max="20" width="6.81640625" hidden="1" customWidth="1"/>
    <col min="21" max="21" width="9.1796875" hidden="1" customWidth="1"/>
  </cols>
  <sheetData>
    <row r="1" spans="1:22" ht="13" x14ac:dyDescent="0.3">
      <c r="C1" s="15" t="s">
        <v>11</v>
      </c>
      <c r="D1" s="68"/>
      <c r="E1" s="68"/>
      <c r="F1" s="68"/>
      <c r="G1" s="68"/>
      <c r="H1" s="68"/>
      <c r="I1" s="68"/>
      <c r="J1" s="17"/>
      <c r="K1" s="17"/>
      <c r="L1" s="5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x14ac:dyDescent="0.25">
      <c r="A2" s="17"/>
      <c r="B2" s="17"/>
      <c r="C2" s="5"/>
      <c r="D2" s="17"/>
      <c r="E2" s="5"/>
      <c r="F2" s="5"/>
      <c r="G2" s="17"/>
      <c r="H2" s="17"/>
      <c r="I2" s="17"/>
      <c r="J2" s="17"/>
      <c r="K2" s="5"/>
      <c r="L2" s="5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4" x14ac:dyDescent="0.3">
      <c r="A3" s="17"/>
      <c r="B3" s="17"/>
      <c r="C3" s="22" t="s">
        <v>15</v>
      </c>
      <c r="D3" s="19"/>
      <c r="E3" s="17"/>
      <c r="F3" s="17"/>
      <c r="G3" s="17"/>
      <c r="H3" s="17"/>
      <c r="I3" s="17"/>
      <c r="J3" s="17"/>
      <c r="K3" s="5"/>
      <c r="L3" s="5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4" x14ac:dyDescent="0.3">
      <c r="A4" s="17"/>
      <c r="B4" s="17"/>
      <c r="C4" s="22" t="s">
        <v>16</v>
      </c>
      <c r="D4" s="19"/>
      <c r="E4" s="17"/>
      <c r="F4" s="17"/>
      <c r="G4" s="17"/>
      <c r="H4" s="17"/>
      <c r="I4" s="17"/>
      <c r="J4" s="17"/>
      <c r="K4" s="5"/>
      <c r="L4" s="5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3" x14ac:dyDescent="0.3">
      <c r="A5" s="17"/>
      <c r="B5" s="17"/>
      <c r="C5" s="20"/>
      <c r="D5" s="20"/>
      <c r="E5" s="5"/>
      <c r="F5" s="5"/>
      <c r="G5" s="5"/>
      <c r="H5" s="5"/>
      <c r="I5" s="5"/>
      <c r="J5" s="5"/>
      <c r="K5" s="5"/>
      <c r="L5" s="5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3" x14ac:dyDescent="0.3">
      <c r="A6" s="17"/>
      <c r="B6" s="17"/>
      <c r="C6" s="21" t="s">
        <v>13</v>
      </c>
      <c r="D6" s="21"/>
      <c r="E6" s="5"/>
      <c r="F6" s="5"/>
      <c r="G6" s="5"/>
      <c r="H6" s="5"/>
      <c r="I6" s="5"/>
      <c r="J6" s="5"/>
      <c r="K6" s="5"/>
      <c r="L6" s="5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13" x14ac:dyDescent="0.3">
      <c r="B7" s="9"/>
      <c r="C7" s="6"/>
      <c r="D7" s="6"/>
      <c r="E7" s="7"/>
      <c r="F7" s="70" t="s">
        <v>12</v>
      </c>
      <c r="G7" s="70"/>
      <c r="H7" s="70"/>
      <c r="I7" s="70"/>
      <c r="J7" s="70"/>
      <c r="K7" s="70"/>
      <c r="L7" s="8"/>
      <c r="M7" s="8"/>
      <c r="N7" s="8"/>
      <c r="O7" s="9"/>
      <c r="P7" s="17"/>
      <c r="Q7" s="17"/>
      <c r="R7" s="17"/>
      <c r="S7" s="17"/>
      <c r="T7" s="17"/>
      <c r="U7" s="17"/>
      <c r="V7" s="17"/>
    </row>
    <row r="8" spans="1:22" x14ac:dyDescent="0.25">
      <c r="B8" s="9"/>
      <c r="C8" s="9"/>
      <c r="D8" s="9"/>
      <c r="E8" s="7"/>
      <c r="F8" s="9"/>
      <c r="G8" s="8"/>
      <c r="H8" s="8"/>
      <c r="I8" s="8"/>
      <c r="J8" s="8"/>
      <c r="K8" s="8"/>
      <c r="L8" s="8"/>
      <c r="M8" s="8"/>
      <c r="N8" s="8"/>
      <c r="O8" s="9"/>
      <c r="P8" s="17"/>
      <c r="Q8" s="17"/>
      <c r="R8" s="17"/>
      <c r="S8" s="17"/>
      <c r="T8" s="17"/>
      <c r="U8" s="17"/>
      <c r="V8" s="17"/>
    </row>
    <row r="9" spans="1:22" ht="39" x14ac:dyDescent="0.3">
      <c r="B9" s="71" t="s">
        <v>0</v>
      </c>
      <c r="C9" s="72"/>
      <c r="D9" s="72"/>
      <c r="E9" s="23" t="s">
        <v>1</v>
      </c>
      <c r="F9" s="23" t="s">
        <v>2</v>
      </c>
      <c r="G9" s="23"/>
      <c r="H9" s="23" t="s">
        <v>3</v>
      </c>
      <c r="I9" s="23"/>
      <c r="J9" s="23" t="s">
        <v>4</v>
      </c>
      <c r="K9" s="23"/>
      <c r="L9" s="23" t="s">
        <v>6</v>
      </c>
      <c r="M9" s="23"/>
      <c r="N9" s="23" t="s">
        <v>5</v>
      </c>
      <c r="O9" s="24"/>
      <c r="P9" s="17"/>
      <c r="Q9" s="17"/>
      <c r="R9" s="17"/>
      <c r="S9" s="17"/>
      <c r="T9" s="17"/>
      <c r="U9" s="17"/>
      <c r="V9" s="17"/>
    </row>
    <row r="10" spans="1:22" ht="16" customHeight="1" x14ac:dyDescent="0.3">
      <c r="B10" s="9"/>
      <c r="C10" s="9" t="s">
        <v>7</v>
      </c>
      <c r="D10" s="9"/>
      <c r="E10" s="8">
        <v>47</v>
      </c>
      <c r="F10" s="27">
        <v>9.4499999999999993</v>
      </c>
      <c r="G10" s="9"/>
      <c r="H10" s="13">
        <f>40*F10</f>
        <v>378</v>
      </c>
      <c r="I10" s="11" t="str">
        <f>IF(OR(H10="",H10=R10),"","*")</f>
        <v/>
      </c>
      <c r="J10" s="13">
        <f>F10*1.5</f>
        <v>14.18</v>
      </c>
      <c r="K10" s="11" t="str">
        <f>IF(OR(J10="",J10=S10),"","*")</f>
        <v/>
      </c>
      <c r="L10" s="13">
        <f>(E10-40)*J10</f>
        <v>99.26</v>
      </c>
      <c r="M10" s="11" t="str">
        <f>IF(OR(L10="",L10=T10),"","*")</f>
        <v/>
      </c>
      <c r="N10" s="13">
        <f>H10+L10</f>
        <v>477.26</v>
      </c>
      <c r="O10" s="11" t="str">
        <f t="shared" ref="O10:O15" si="0">IF(OR(N10="",N10=U10),"","*")</f>
        <v/>
      </c>
      <c r="P10" s="17"/>
      <c r="Q10" s="17"/>
      <c r="R10" s="43">
        <v>378</v>
      </c>
      <c r="S10" s="43">
        <v>14.18</v>
      </c>
      <c r="T10" s="43">
        <v>99.26</v>
      </c>
      <c r="U10" s="43">
        <v>477.26</v>
      </c>
      <c r="V10" s="17"/>
    </row>
    <row r="11" spans="1:22" ht="16" customHeight="1" x14ac:dyDescent="0.3">
      <c r="B11" s="9"/>
      <c r="C11" s="9" t="s">
        <v>14</v>
      </c>
      <c r="D11" s="9"/>
      <c r="E11" s="8">
        <v>42</v>
      </c>
      <c r="F11" s="14">
        <v>11.9</v>
      </c>
      <c r="G11" s="9"/>
      <c r="H11" s="1">
        <f t="shared" ref="H11:H14" si="1">40*F11</f>
        <v>476</v>
      </c>
      <c r="I11" s="11" t="str">
        <f>IF(OR(H11="",H11=R11),"","*")</f>
        <v/>
      </c>
      <c r="J11" s="1">
        <f t="shared" ref="J11:J14" si="2">F11*1.5</f>
        <v>17.850000000000001</v>
      </c>
      <c r="K11" s="11" t="str">
        <f>IF(OR(J11="",J11=S11),"","*")</f>
        <v/>
      </c>
      <c r="L11" s="1">
        <f t="shared" ref="L11:L14" si="3">(E11-40)*J11</f>
        <v>35.700000000000003</v>
      </c>
      <c r="M11" s="11" t="str">
        <f>IF(OR(L11="",L11=T11),"","*")</f>
        <v/>
      </c>
      <c r="N11" s="1">
        <f t="shared" ref="N11:N14" si="4">H11+L11</f>
        <v>511.7</v>
      </c>
      <c r="O11" s="11" t="str">
        <f t="shared" si="0"/>
        <v/>
      </c>
      <c r="P11" s="17"/>
      <c r="Q11" s="17"/>
      <c r="R11" s="43">
        <v>476</v>
      </c>
      <c r="S11" s="43">
        <v>17.850000000000001</v>
      </c>
      <c r="T11" s="43">
        <v>35.700000000000003</v>
      </c>
      <c r="U11" s="43">
        <v>511.7</v>
      </c>
      <c r="V11" s="17"/>
    </row>
    <row r="12" spans="1:22" ht="16" customHeight="1" x14ac:dyDescent="0.3">
      <c r="B12" s="9"/>
      <c r="C12" s="9" t="s">
        <v>8</v>
      </c>
      <c r="D12" s="9"/>
      <c r="E12" s="8">
        <v>48</v>
      </c>
      <c r="F12" s="14">
        <v>8.85</v>
      </c>
      <c r="G12" s="9"/>
      <c r="H12" s="1">
        <f t="shared" si="1"/>
        <v>354</v>
      </c>
      <c r="I12" s="11" t="str">
        <f>IF(OR(H12="",H12=R12),"","*")</f>
        <v/>
      </c>
      <c r="J12" s="1">
        <f t="shared" si="2"/>
        <v>13.28</v>
      </c>
      <c r="K12" s="11" t="str">
        <f>IF(OR(J12="",J12=S12),"","*")</f>
        <v/>
      </c>
      <c r="L12" s="1">
        <f t="shared" si="3"/>
        <v>106.24</v>
      </c>
      <c r="M12" s="11" t="str">
        <f>IF(OR(L12="",L12=T12),"","*")</f>
        <v/>
      </c>
      <c r="N12" s="1">
        <f t="shared" si="4"/>
        <v>460.24</v>
      </c>
      <c r="O12" s="11" t="str">
        <f t="shared" si="0"/>
        <v/>
      </c>
      <c r="P12" s="17"/>
      <c r="Q12" s="17"/>
      <c r="R12" s="43">
        <v>354</v>
      </c>
      <c r="S12" s="43">
        <v>13.28</v>
      </c>
      <c r="T12" s="43">
        <v>106.24</v>
      </c>
      <c r="U12" s="43">
        <v>460.24</v>
      </c>
      <c r="V12" s="17"/>
    </row>
    <row r="13" spans="1:22" ht="16" customHeight="1" x14ac:dyDescent="0.3">
      <c r="B13" s="9"/>
      <c r="C13" s="9" t="s">
        <v>9</v>
      </c>
      <c r="D13" s="9"/>
      <c r="E13" s="8">
        <v>44</v>
      </c>
      <c r="F13" s="14">
        <v>8.25</v>
      </c>
      <c r="G13" s="9"/>
      <c r="H13" s="1">
        <f t="shared" si="1"/>
        <v>330</v>
      </c>
      <c r="I13" s="11" t="str">
        <f>IF(OR(H13="",H13=R13),"","*")</f>
        <v/>
      </c>
      <c r="J13" s="1">
        <f t="shared" si="2"/>
        <v>12.38</v>
      </c>
      <c r="K13" s="11" t="str">
        <f>IF(OR(J13="",J13=S13),"","*")</f>
        <v/>
      </c>
      <c r="L13" s="1">
        <f t="shared" si="3"/>
        <v>49.52</v>
      </c>
      <c r="M13" s="11" t="str">
        <f>IF(OR(L13="",L13=T13),"","*")</f>
        <v/>
      </c>
      <c r="N13" s="1">
        <f t="shared" si="4"/>
        <v>379.52</v>
      </c>
      <c r="O13" s="11" t="str">
        <f t="shared" si="0"/>
        <v/>
      </c>
      <c r="P13" s="17"/>
      <c r="Q13" s="17"/>
      <c r="R13" s="43">
        <v>330</v>
      </c>
      <c r="S13" s="43">
        <v>12.38</v>
      </c>
      <c r="T13" s="43">
        <v>49.52</v>
      </c>
      <c r="U13" s="43">
        <v>379.52</v>
      </c>
      <c r="V13" s="17"/>
    </row>
    <row r="14" spans="1:22" ht="16" customHeight="1" x14ac:dyDescent="0.3">
      <c r="B14" s="9"/>
      <c r="C14" s="9" t="s">
        <v>10</v>
      </c>
      <c r="D14" s="9"/>
      <c r="E14" s="10">
        <v>45.5</v>
      </c>
      <c r="F14" s="14">
        <v>7.4</v>
      </c>
      <c r="G14" s="9"/>
      <c r="H14" s="1">
        <f t="shared" si="1"/>
        <v>296</v>
      </c>
      <c r="I14" s="11" t="str">
        <f>IF(OR(H14="",H14=R14),"","*")</f>
        <v/>
      </c>
      <c r="J14" s="1">
        <f t="shared" si="2"/>
        <v>11.1</v>
      </c>
      <c r="K14" s="11" t="str">
        <f>IF(OR(J14="",J14=S14),"","*")</f>
        <v/>
      </c>
      <c r="L14" s="1">
        <f t="shared" si="3"/>
        <v>61.05</v>
      </c>
      <c r="M14" s="11" t="str">
        <f>IF(OR(L14="",L14=T14),"","*")</f>
        <v/>
      </c>
      <c r="N14" s="1">
        <f t="shared" si="4"/>
        <v>357.05</v>
      </c>
      <c r="O14" s="11" t="str">
        <f t="shared" si="0"/>
        <v/>
      </c>
      <c r="P14" s="17"/>
      <c r="Q14" s="17"/>
      <c r="R14" s="43">
        <v>296</v>
      </c>
      <c r="S14" s="43">
        <v>11.1</v>
      </c>
      <c r="T14" s="43">
        <v>61.05</v>
      </c>
      <c r="U14" s="43">
        <v>357.05</v>
      </c>
      <c r="V14" s="17"/>
    </row>
    <row r="15" spans="1:22" ht="16" customHeight="1" thickBot="1" x14ac:dyDescent="0.35">
      <c r="B15" s="9"/>
      <c r="C15" s="9"/>
      <c r="D15" s="9"/>
      <c r="E15" s="9"/>
      <c r="F15" s="9"/>
      <c r="G15" s="9"/>
      <c r="H15" s="67" t="s">
        <v>41</v>
      </c>
      <c r="I15" s="67"/>
      <c r="J15" s="67"/>
      <c r="K15" s="67"/>
      <c r="L15" s="67"/>
      <c r="M15" s="9"/>
      <c r="N15" s="3">
        <f>SUM(N10:N14)</f>
        <v>2185.77</v>
      </c>
      <c r="O15" s="11" t="str">
        <f t="shared" si="0"/>
        <v/>
      </c>
      <c r="P15" s="17"/>
      <c r="Q15" s="17"/>
      <c r="R15" s="17"/>
      <c r="S15" s="17"/>
      <c r="T15" s="17"/>
      <c r="U15" s="18">
        <f>SUM(U10:U14)</f>
        <v>2185.77</v>
      </c>
      <c r="V15" s="17"/>
    </row>
    <row r="16" spans="1:22" ht="13" thickTop="1" x14ac:dyDescent="0.25"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16"/>
    </row>
    <row r="18" spans="3:17" ht="13.5" thickBot="1" x14ac:dyDescent="0.35">
      <c r="C18" s="69" t="s">
        <v>82</v>
      </c>
      <c r="D18" s="69"/>
      <c r="E18" s="69"/>
      <c r="F18" s="69"/>
      <c r="G18" s="69"/>
      <c r="H18" s="69"/>
      <c r="I18" s="64"/>
      <c r="J18" s="69" t="s">
        <v>86</v>
      </c>
      <c r="K18" s="77"/>
      <c r="L18" s="77"/>
      <c r="M18" s="77"/>
      <c r="N18" s="77"/>
      <c r="O18" s="77"/>
      <c r="P18" s="77"/>
      <c r="Q18" s="77"/>
    </row>
    <row r="19" spans="3:17" ht="13" thickTop="1" x14ac:dyDescent="0.25">
      <c r="C19" s="73"/>
      <c r="D19" s="74"/>
      <c r="E19" s="56"/>
      <c r="F19" s="56"/>
      <c r="G19" s="74"/>
      <c r="H19" s="74"/>
      <c r="I19" s="63"/>
      <c r="J19" s="73"/>
      <c r="K19" s="74"/>
      <c r="L19" s="74"/>
      <c r="M19" s="74"/>
      <c r="N19" s="74"/>
      <c r="O19" s="74"/>
      <c r="P19" s="56"/>
      <c r="Q19" s="57"/>
    </row>
    <row r="20" spans="3:17" x14ac:dyDescent="0.25">
      <c r="C20" s="75"/>
      <c r="D20" s="76"/>
      <c r="E20" s="54"/>
      <c r="F20" s="54"/>
      <c r="G20" s="76"/>
      <c r="H20" s="76"/>
      <c r="I20" s="63"/>
      <c r="J20" s="75"/>
      <c r="K20" s="78"/>
      <c r="L20" s="76"/>
      <c r="M20" s="76"/>
      <c r="N20" s="76"/>
      <c r="O20" s="76"/>
      <c r="P20" s="54"/>
      <c r="Q20" s="59"/>
    </row>
    <row r="21" spans="3:17" x14ac:dyDescent="0.25">
      <c r="C21" s="75"/>
      <c r="D21" s="76"/>
      <c r="E21" s="54"/>
      <c r="F21" s="54"/>
      <c r="G21" s="76"/>
      <c r="H21" s="76"/>
      <c r="I21" s="63"/>
      <c r="J21" s="75"/>
      <c r="K21" s="78"/>
      <c r="L21" s="76"/>
      <c r="M21" s="76"/>
      <c r="N21" s="76"/>
      <c r="O21" s="76"/>
      <c r="P21" s="54"/>
      <c r="Q21" s="59"/>
    </row>
    <row r="22" spans="3:17" x14ac:dyDescent="0.25">
      <c r="C22" s="75"/>
      <c r="D22" s="76"/>
      <c r="E22" s="54"/>
      <c r="F22" s="54"/>
      <c r="G22" s="76"/>
      <c r="H22" s="76"/>
      <c r="I22" s="63"/>
      <c r="J22" s="75"/>
      <c r="K22" s="78"/>
      <c r="L22" s="76"/>
      <c r="M22" s="76"/>
      <c r="N22" s="76"/>
      <c r="O22" s="76"/>
      <c r="P22" s="54"/>
      <c r="Q22" s="59"/>
    </row>
    <row r="23" spans="3:17" x14ac:dyDescent="0.25">
      <c r="C23" s="75"/>
      <c r="D23" s="76"/>
      <c r="E23" s="54"/>
      <c r="F23" s="54"/>
      <c r="G23" s="76"/>
      <c r="H23" s="76"/>
      <c r="I23" s="63"/>
      <c r="J23" s="75"/>
      <c r="K23" s="78"/>
      <c r="L23" s="76"/>
      <c r="M23" s="76"/>
      <c r="N23" s="76"/>
      <c r="O23" s="76"/>
      <c r="P23" s="54"/>
      <c r="Q23" s="59"/>
    </row>
    <row r="24" spans="3:17" x14ac:dyDescent="0.25">
      <c r="C24" s="75"/>
      <c r="D24" s="76"/>
      <c r="E24" s="54"/>
      <c r="F24" s="54"/>
      <c r="G24" s="76"/>
      <c r="H24" s="76"/>
      <c r="I24" s="63"/>
      <c r="J24" s="75"/>
      <c r="K24" s="78"/>
      <c r="L24" s="76"/>
      <c r="M24" s="76"/>
      <c r="N24" s="76"/>
      <c r="O24" s="76"/>
      <c r="P24" s="54"/>
      <c r="Q24" s="59"/>
    </row>
    <row r="25" spans="3:17" x14ac:dyDescent="0.25">
      <c r="C25" s="75"/>
      <c r="D25" s="76"/>
      <c r="E25" s="54"/>
      <c r="F25" s="54"/>
      <c r="G25" s="76"/>
      <c r="H25" s="76"/>
      <c r="I25" s="63"/>
      <c r="J25" s="75"/>
      <c r="K25" s="78"/>
      <c r="L25" s="76"/>
      <c r="M25" s="76"/>
      <c r="N25" s="76"/>
      <c r="O25" s="76"/>
      <c r="P25" s="54"/>
      <c r="Q25" s="59"/>
    </row>
    <row r="26" spans="3:17" x14ac:dyDescent="0.25">
      <c r="C26" s="75"/>
      <c r="D26" s="76"/>
      <c r="E26" s="54"/>
      <c r="F26" s="54"/>
      <c r="G26" s="76"/>
      <c r="H26" s="76"/>
      <c r="I26" s="63"/>
      <c r="J26" s="75"/>
      <c r="K26" s="78"/>
      <c r="L26" s="76"/>
      <c r="M26" s="76"/>
      <c r="N26" s="76"/>
      <c r="O26" s="76"/>
      <c r="P26" s="54"/>
      <c r="Q26" s="59"/>
    </row>
    <row r="27" spans="3:17" x14ac:dyDescent="0.25">
      <c r="C27" s="75"/>
      <c r="D27" s="76"/>
      <c r="E27" s="54"/>
      <c r="F27" s="54"/>
      <c r="G27" s="76"/>
      <c r="H27" s="76"/>
      <c r="I27" s="63"/>
      <c r="J27" s="75"/>
      <c r="K27" s="78"/>
      <c r="L27" s="76"/>
      <c r="M27" s="76"/>
      <c r="N27" s="76"/>
      <c r="O27" s="76"/>
      <c r="P27" s="54"/>
      <c r="Q27" s="59"/>
    </row>
    <row r="28" spans="3:17" x14ac:dyDescent="0.25">
      <c r="C28" s="75"/>
      <c r="D28" s="76"/>
      <c r="E28" s="54"/>
      <c r="F28" s="54"/>
      <c r="G28" s="76"/>
      <c r="H28" s="76"/>
      <c r="I28" s="63"/>
      <c r="J28" s="75"/>
      <c r="K28" s="78"/>
      <c r="L28" s="76"/>
      <c r="M28" s="76"/>
      <c r="N28" s="76"/>
      <c r="O28" s="76"/>
      <c r="P28" s="54"/>
      <c r="Q28" s="59"/>
    </row>
    <row r="29" spans="3:17" x14ac:dyDescent="0.25">
      <c r="C29" s="75"/>
      <c r="D29" s="76"/>
      <c r="E29" s="54"/>
      <c r="F29" s="54"/>
      <c r="G29" s="76"/>
      <c r="H29" s="76"/>
      <c r="I29" s="63"/>
      <c r="J29" s="75"/>
      <c r="K29" s="78"/>
      <c r="L29" s="76"/>
      <c r="M29" s="76"/>
      <c r="N29" s="76"/>
      <c r="O29" s="76"/>
      <c r="P29" s="54"/>
      <c r="Q29" s="59"/>
    </row>
    <row r="30" spans="3:17" ht="13" thickBot="1" x14ac:dyDescent="0.3">
      <c r="C30" s="80"/>
      <c r="D30" s="79"/>
      <c r="E30" s="61"/>
      <c r="F30" s="61"/>
      <c r="G30" s="79"/>
      <c r="H30" s="79"/>
      <c r="I30" s="63"/>
      <c r="J30" s="80"/>
      <c r="K30" s="79"/>
      <c r="L30" s="79"/>
      <c r="M30" s="79"/>
      <c r="N30" s="79"/>
      <c r="O30" s="79"/>
      <c r="P30" s="61"/>
      <c r="Q30" s="62"/>
    </row>
    <row r="31" spans="3:17" ht="13" thickTop="1" x14ac:dyDescent="0.25"/>
  </sheetData>
  <sheetProtection password="F4C4" sheet="1" objects="1" scenarios="1"/>
  <mergeCells count="66">
    <mergeCell ref="J30:K30"/>
    <mergeCell ref="L26:M26"/>
    <mergeCell ref="N21:O21"/>
    <mergeCell ref="N22:O22"/>
    <mergeCell ref="N23:O23"/>
    <mergeCell ref="N24:O24"/>
    <mergeCell ref="N25:O25"/>
    <mergeCell ref="N27:O27"/>
    <mergeCell ref="N28:O28"/>
    <mergeCell ref="L27:M27"/>
    <mergeCell ref="L28:M28"/>
    <mergeCell ref="N30:O30"/>
    <mergeCell ref="L30:M30"/>
    <mergeCell ref="L25:M25"/>
    <mergeCell ref="N26:O26"/>
    <mergeCell ref="J24:K24"/>
    <mergeCell ref="J25:K25"/>
    <mergeCell ref="N29:O29"/>
    <mergeCell ref="J23:K23"/>
    <mergeCell ref="L21:M21"/>
    <mergeCell ref="L22:M22"/>
    <mergeCell ref="L23:M23"/>
    <mergeCell ref="L24:M24"/>
    <mergeCell ref="L29:M29"/>
    <mergeCell ref="J26:K26"/>
    <mergeCell ref="J27:K27"/>
    <mergeCell ref="J28:K28"/>
    <mergeCell ref="J29:K29"/>
    <mergeCell ref="C30:D30"/>
    <mergeCell ref="C25:D25"/>
    <mergeCell ref="C26:D26"/>
    <mergeCell ref="C27:D27"/>
    <mergeCell ref="C28:D28"/>
    <mergeCell ref="C29:D29"/>
    <mergeCell ref="G26:H26"/>
    <mergeCell ref="G27:H27"/>
    <mergeCell ref="G28:H28"/>
    <mergeCell ref="G29:H29"/>
    <mergeCell ref="G30:H30"/>
    <mergeCell ref="C24:D24"/>
    <mergeCell ref="G24:H24"/>
    <mergeCell ref="G22:H22"/>
    <mergeCell ref="G23:H23"/>
    <mergeCell ref="G25:H25"/>
    <mergeCell ref="C23:D23"/>
    <mergeCell ref="C21:D21"/>
    <mergeCell ref="G19:H19"/>
    <mergeCell ref="G21:H21"/>
    <mergeCell ref="J21:K21"/>
    <mergeCell ref="C22:D22"/>
    <mergeCell ref="J19:K19"/>
    <mergeCell ref="J20:K20"/>
    <mergeCell ref="J22:K22"/>
    <mergeCell ref="F7:K7"/>
    <mergeCell ref="B9:D9"/>
    <mergeCell ref="D1:I1"/>
    <mergeCell ref="C19:D19"/>
    <mergeCell ref="C20:D20"/>
    <mergeCell ref="G20:H20"/>
    <mergeCell ref="H15:L15"/>
    <mergeCell ref="C18:H18"/>
    <mergeCell ref="J18:Q18"/>
    <mergeCell ref="L19:M19"/>
    <mergeCell ref="N19:O19"/>
    <mergeCell ref="L20:M20"/>
    <mergeCell ref="N20:O20"/>
  </mergeCells>
  <phoneticPr fontId="0" type="noConversion"/>
  <pageMargins left="0.75" right="0.75" top="1" bottom="1" header="0.5" footer="0.5"/>
  <pageSetup orientation="landscape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1"/>
  <sheetViews>
    <sheetView showGridLines="0" workbookViewId="0">
      <selection activeCell="D1" sqref="D1:I1"/>
    </sheetView>
  </sheetViews>
  <sheetFormatPr defaultRowHeight="12.5" x14ac:dyDescent="0.25"/>
  <cols>
    <col min="1" max="2" width="1.7265625" customWidth="1"/>
    <col min="4" max="4" width="4.7265625" customWidth="1"/>
    <col min="5" max="6" width="10.7265625" customWidth="1"/>
    <col min="7" max="7" width="1.7265625" customWidth="1"/>
    <col min="8" max="8" width="10.7265625" customWidth="1"/>
    <col min="9" max="9" width="2.26953125" customWidth="1"/>
    <col min="10" max="10" width="10.7265625" customWidth="1"/>
    <col min="11" max="11" width="2.26953125" customWidth="1"/>
    <col min="12" max="12" width="10.7265625" customWidth="1"/>
    <col min="13" max="13" width="2.26953125" customWidth="1"/>
    <col min="14" max="14" width="10.7265625" customWidth="1"/>
    <col min="15" max="15" width="2.26953125" customWidth="1"/>
    <col min="18" max="20" width="8.7265625" hidden="1" customWidth="1"/>
    <col min="21" max="21" width="9.1796875" hidden="1" customWidth="1"/>
  </cols>
  <sheetData>
    <row r="1" spans="1:22" ht="13" x14ac:dyDescent="0.3">
      <c r="C1" s="15" t="s">
        <v>11</v>
      </c>
      <c r="D1" s="68"/>
      <c r="E1" s="68"/>
      <c r="F1" s="68"/>
      <c r="G1" s="68"/>
      <c r="H1" s="68"/>
      <c r="I1" s="68"/>
      <c r="J1" s="17"/>
      <c r="K1" s="17"/>
      <c r="L1" s="5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x14ac:dyDescent="0.25">
      <c r="A2" s="17"/>
      <c r="B2" s="17"/>
      <c r="C2" s="5"/>
      <c r="D2" s="17"/>
      <c r="E2" s="5"/>
      <c r="F2" s="5"/>
      <c r="G2" s="17"/>
      <c r="H2" s="17"/>
      <c r="I2" s="17"/>
      <c r="J2" s="17"/>
      <c r="K2" s="5"/>
      <c r="L2" s="5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4" x14ac:dyDescent="0.3">
      <c r="A3" s="17"/>
      <c r="B3" s="17"/>
      <c r="C3" s="22" t="s">
        <v>15</v>
      </c>
      <c r="D3" s="19"/>
      <c r="E3" s="17"/>
      <c r="F3" s="17"/>
      <c r="G3" s="17"/>
      <c r="H3" s="17"/>
      <c r="I3" s="17"/>
      <c r="J3" s="17"/>
      <c r="K3" s="5"/>
      <c r="L3" s="5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4" x14ac:dyDescent="0.3">
      <c r="A4" s="17"/>
      <c r="B4" s="17"/>
      <c r="C4" s="22" t="s">
        <v>16</v>
      </c>
      <c r="D4" s="19"/>
      <c r="E4" s="17"/>
      <c r="F4" s="17"/>
      <c r="G4" s="17"/>
      <c r="H4" s="17"/>
      <c r="I4" s="17"/>
      <c r="J4" s="17"/>
      <c r="K4" s="5"/>
      <c r="L4" s="5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3" x14ac:dyDescent="0.3">
      <c r="A5" s="17"/>
      <c r="B5" s="17"/>
      <c r="C5" s="20"/>
      <c r="D5" s="20"/>
      <c r="E5" s="5"/>
      <c r="F5" s="5"/>
      <c r="G5" s="5"/>
      <c r="H5" s="5"/>
      <c r="I5" s="5"/>
      <c r="J5" s="5"/>
      <c r="K5" s="5"/>
      <c r="L5" s="5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3" x14ac:dyDescent="0.3">
      <c r="A6" s="17"/>
      <c r="B6" s="17"/>
      <c r="C6" s="21" t="s">
        <v>37</v>
      </c>
      <c r="D6" s="21"/>
      <c r="E6" s="5"/>
      <c r="F6" s="5"/>
      <c r="G6" s="5"/>
      <c r="H6" s="5"/>
      <c r="I6" s="5"/>
      <c r="J6" s="5"/>
      <c r="K6" s="5"/>
      <c r="L6" s="5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13" x14ac:dyDescent="0.3">
      <c r="B7" s="9"/>
      <c r="C7" s="6"/>
      <c r="D7" s="6"/>
      <c r="E7" s="7"/>
      <c r="F7" s="70" t="s">
        <v>38</v>
      </c>
      <c r="G7" s="70"/>
      <c r="H7" s="70"/>
      <c r="I7" s="70"/>
      <c r="J7" s="70"/>
      <c r="K7" s="70"/>
      <c r="L7" s="8"/>
      <c r="M7" s="8"/>
      <c r="N7" s="8"/>
      <c r="O7" s="9"/>
      <c r="P7" s="17"/>
      <c r="Q7" s="17"/>
      <c r="R7" s="17"/>
      <c r="S7" s="17"/>
      <c r="T7" s="17"/>
      <c r="U7" s="17"/>
      <c r="V7" s="17"/>
    </row>
    <row r="8" spans="1:22" x14ac:dyDescent="0.25">
      <c r="B8" s="9"/>
      <c r="C8" s="9"/>
      <c r="D8" s="9"/>
      <c r="E8" s="7"/>
      <c r="F8" s="9"/>
      <c r="G8" s="8"/>
      <c r="H8" s="8"/>
      <c r="I8" s="8"/>
      <c r="J8" s="8"/>
      <c r="K8" s="8"/>
      <c r="L8" s="8"/>
      <c r="M8" s="8"/>
      <c r="N8" s="8"/>
      <c r="O8" s="9"/>
      <c r="P8" s="17"/>
      <c r="Q8" s="17"/>
      <c r="R8" s="17"/>
      <c r="S8" s="17"/>
      <c r="T8" s="17"/>
      <c r="U8" s="17"/>
      <c r="V8" s="17"/>
    </row>
    <row r="9" spans="1:22" ht="39" x14ac:dyDescent="0.3">
      <c r="B9" s="71" t="s">
        <v>0</v>
      </c>
      <c r="C9" s="72"/>
      <c r="D9" s="72"/>
      <c r="E9" s="23" t="s">
        <v>1</v>
      </c>
      <c r="F9" s="23" t="s">
        <v>2</v>
      </c>
      <c r="G9" s="23"/>
      <c r="H9" s="23" t="s">
        <v>3</v>
      </c>
      <c r="I9" s="23"/>
      <c r="J9" s="23" t="s">
        <v>4</v>
      </c>
      <c r="K9" s="23"/>
      <c r="L9" s="23" t="s">
        <v>6</v>
      </c>
      <c r="M9" s="23"/>
      <c r="N9" s="23" t="s">
        <v>5</v>
      </c>
      <c r="O9" s="24"/>
      <c r="P9" s="17"/>
      <c r="Q9" s="17"/>
      <c r="R9" s="17"/>
      <c r="S9" s="17"/>
      <c r="T9" s="17"/>
      <c r="U9" s="17"/>
      <c r="V9" s="17"/>
    </row>
    <row r="10" spans="1:22" ht="16" customHeight="1" x14ac:dyDescent="0.3">
      <c r="B10" s="9"/>
      <c r="C10" s="9" t="s">
        <v>32</v>
      </c>
      <c r="D10" s="9"/>
      <c r="E10" s="8">
        <v>43</v>
      </c>
      <c r="F10" s="27">
        <v>11.9</v>
      </c>
      <c r="G10" s="9"/>
      <c r="H10" s="13">
        <f>40*F10</f>
        <v>476</v>
      </c>
      <c r="I10" s="11" t="str">
        <f>IF(OR(H10="",H10=R10),"","*")</f>
        <v/>
      </c>
      <c r="J10" s="13">
        <f>F10*1.5</f>
        <v>17.850000000000001</v>
      </c>
      <c r="K10" s="11" t="str">
        <f>IF(OR(J10="",J10=S10),"","*")</f>
        <v/>
      </c>
      <c r="L10" s="13">
        <f>(E10-40)*J10</f>
        <v>53.55</v>
      </c>
      <c r="M10" s="11" t="str">
        <f>IF(OR(L10="",L10=T10),"","*")</f>
        <v/>
      </c>
      <c r="N10" s="13">
        <f>H10+L10</f>
        <v>529.54999999999995</v>
      </c>
      <c r="O10" s="11" t="str">
        <f t="shared" ref="O10:O15" si="0">IF(OR(N10="",N10=U10),"","*")</f>
        <v/>
      </c>
      <c r="P10" s="17"/>
      <c r="Q10" s="17"/>
      <c r="R10" s="43">
        <v>476</v>
      </c>
      <c r="S10" s="43">
        <v>17.850000000000001</v>
      </c>
      <c r="T10" s="43">
        <v>53.55</v>
      </c>
      <c r="U10" s="43">
        <v>529.54999999999995</v>
      </c>
      <c r="V10" s="17"/>
    </row>
    <row r="11" spans="1:22" ht="16" customHeight="1" x14ac:dyDescent="0.3">
      <c r="B11" s="9"/>
      <c r="C11" s="9" t="s">
        <v>33</v>
      </c>
      <c r="D11" s="9"/>
      <c r="E11" s="8">
        <v>42</v>
      </c>
      <c r="F11" s="14">
        <v>14.2</v>
      </c>
      <c r="G11" s="9"/>
      <c r="H11" s="1">
        <f t="shared" ref="H11:H14" si="1">40*F11</f>
        <v>568</v>
      </c>
      <c r="I11" s="11" t="str">
        <f>IF(OR(H11="",H11=R11),"","*")</f>
        <v/>
      </c>
      <c r="J11" s="1">
        <f t="shared" ref="J11:J14" si="2">F11*1.5</f>
        <v>21.3</v>
      </c>
      <c r="K11" s="11" t="str">
        <f>IF(OR(J11="",J11=S11),"","*")</f>
        <v/>
      </c>
      <c r="L11" s="1">
        <f t="shared" ref="L11:L14" si="3">(E11-40)*J11</f>
        <v>42.6</v>
      </c>
      <c r="M11" s="11" t="str">
        <f>IF(OR(L11="",L11=T11),"","*")</f>
        <v/>
      </c>
      <c r="N11" s="1">
        <f t="shared" ref="N11:N14" si="4">H11+L11</f>
        <v>610.6</v>
      </c>
      <c r="O11" s="11" t="str">
        <f t="shared" si="0"/>
        <v/>
      </c>
      <c r="P11" s="17"/>
      <c r="Q11" s="17"/>
      <c r="R11" s="43">
        <v>568</v>
      </c>
      <c r="S11" s="43">
        <v>21.3</v>
      </c>
      <c r="T11" s="43">
        <v>42.6</v>
      </c>
      <c r="U11" s="43">
        <v>610.6</v>
      </c>
      <c r="V11" s="17"/>
    </row>
    <row r="12" spans="1:22" ht="16" customHeight="1" x14ac:dyDescent="0.3">
      <c r="B12" s="9"/>
      <c r="C12" s="9" t="s">
        <v>34</v>
      </c>
      <c r="D12" s="9"/>
      <c r="E12" s="8">
        <v>47</v>
      </c>
      <c r="F12" s="14">
        <v>9.9</v>
      </c>
      <c r="G12" s="9"/>
      <c r="H12" s="1">
        <f t="shared" si="1"/>
        <v>396</v>
      </c>
      <c r="I12" s="11" t="str">
        <f>IF(OR(H12="",H12=R12),"","*")</f>
        <v/>
      </c>
      <c r="J12" s="1">
        <f t="shared" si="2"/>
        <v>14.85</v>
      </c>
      <c r="K12" s="11" t="str">
        <f>IF(OR(J12="",J12=S12),"","*")</f>
        <v/>
      </c>
      <c r="L12" s="1">
        <f t="shared" si="3"/>
        <v>103.95</v>
      </c>
      <c r="M12" s="11" t="str">
        <f>IF(OR(L12="",L12=T12),"","*")</f>
        <v/>
      </c>
      <c r="N12" s="1">
        <f t="shared" si="4"/>
        <v>499.95</v>
      </c>
      <c r="O12" s="11" t="str">
        <f t="shared" si="0"/>
        <v/>
      </c>
      <c r="P12" s="17"/>
      <c r="Q12" s="17"/>
      <c r="R12" s="43">
        <v>396</v>
      </c>
      <c r="S12" s="43">
        <v>14.85</v>
      </c>
      <c r="T12" s="43">
        <v>103.95</v>
      </c>
      <c r="U12" s="43">
        <v>499.95</v>
      </c>
      <c r="V12" s="17"/>
    </row>
    <row r="13" spans="1:22" ht="16" customHeight="1" x14ac:dyDescent="0.3">
      <c r="B13" s="9"/>
      <c r="C13" s="9" t="s">
        <v>35</v>
      </c>
      <c r="D13" s="9"/>
      <c r="E13" s="10">
        <v>41.5</v>
      </c>
      <c r="F13" s="14">
        <v>10.7</v>
      </c>
      <c r="G13" s="9"/>
      <c r="H13" s="1">
        <f t="shared" si="1"/>
        <v>428</v>
      </c>
      <c r="I13" s="11" t="str">
        <f>IF(OR(H13="",H13=R13),"","*")</f>
        <v/>
      </c>
      <c r="J13" s="1">
        <f t="shared" si="2"/>
        <v>16.05</v>
      </c>
      <c r="K13" s="11" t="str">
        <f>IF(OR(J13="",J13=S13),"","*")</f>
        <v/>
      </c>
      <c r="L13" s="1">
        <f t="shared" si="3"/>
        <v>24.08</v>
      </c>
      <c r="M13" s="11" t="str">
        <f>IF(OR(L13="",L13=T13),"","*")</f>
        <v/>
      </c>
      <c r="N13" s="1">
        <f t="shared" si="4"/>
        <v>452.08</v>
      </c>
      <c r="O13" s="11" t="str">
        <f t="shared" si="0"/>
        <v/>
      </c>
      <c r="P13" s="17"/>
      <c r="Q13" s="17"/>
      <c r="R13" s="43">
        <v>428</v>
      </c>
      <c r="S13" s="43">
        <v>16.05</v>
      </c>
      <c r="T13" s="43">
        <v>24.08</v>
      </c>
      <c r="U13" s="43">
        <v>452.08</v>
      </c>
      <c r="V13" s="17"/>
    </row>
    <row r="14" spans="1:22" ht="16" customHeight="1" x14ac:dyDescent="0.3">
      <c r="B14" s="9"/>
      <c r="C14" s="9" t="s">
        <v>36</v>
      </c>
      <c r="D14" s="9"/>
      <c r="E14" s="37">
        <v>45</v>
      </c>
      <c r="F14" s="14">
        <v>17.100000000000001</v>
      </c>
      <c r="G14" s="9"/>
      <c r="H14" s="1">
        <f t="shared" si="1"/>
        <v>684</v>
      </c>
      <c r="I14" s="11" t="str">
        <f>IF(OR(H14="",H14=R14),"","*")</f>
        <v/>
      </c>
      <c r="J14" s="1">
        <f t="shared" si="2"/>
        <v>25.65</v>
      </c>
      <c r="K14" s="11" t="str">
        <f>IF(OR(J14="",J14=S14),"","*")</f>
        <v/>
      </c>
      <c r="L14" s="1">
        <f t="shared" si="3"/>
        <v>128.25</v>
      </c>
      <c r="M14" s="11" t="str">
        <f>IF(OR(L14="",L14=T14),"","*")</f>
        <v/>
      </c>
      <c r="N14" s="1">
        <f t="shared" si="4"/>
        <v>812.25</v>
      </c>
      <c r="O14" s="11" t="str">
        <f t="shared" si="0"/>
        <v/>
      </c>
      <c r="P14" s="17"/>
      <c r="Q14" s="17"/>
      <c r="R14" s="43">
        <v>684</v>
      </c>
      <c r="S14" s="43">
        <v>25.65</v>
      </c>
      <c r="T14" s="43">
        <v>128.25</v>
      </c>
      <c r="U14" s="43">
        <v>812.25</v>
      </c>
      <c r="V14" s="17"/>
    </row>
    <row r="15" spans="1:22" ht="16" customHeight="1" thickBot="1" x14ac:dyDescent="0.35">
      <c r="B15" s="9"/>
      <c r="C15" s="9"/>
      <c r="D15" s="9"/>
      <c r="E15" s="9"/>
      <c r="F15" s="9"/>
      <c r="G15" s="9"/>
      <c r="H15" s="67" t="s">
        <v>41</v>
      </c>
      <c r="I15" s="67"/>
      <c r="J15" s="67"/>
      <c r="K15" s="67"/>
      <c r="L15" s="67"/>
      <c r="M15" s="9"/>
      <c r="N15" s="3">
        <f>SUM(N10:N14)</f>
        <v>2904.43</v>
      </c>
      <c r="O15" s="11" t="str">
        <f t="shared" si="0"/>
        <v/>
      </c>
      <c r="P15" s="17"/>
      <c r="Q15" s="17"/>
      <c r="R15" s="43"/>
      <c r="S15" s="43"/>
      <c r="T15" s="43"/>
      <c r="U15" s="44">
        <f>SUM(U10:U14)</f>
        <v>2904.43</v>
      </c>
      <c r="V15" s="17"/>
    </row>
    <row r="16" spans="1:22" ht="13" thickTop="1" x14ac:dyDescent="0.25"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16"/>
    </row>
    <row r="18" spans="3:17" ht="13.5" thickBot="1" x14ac:dyDescent="0.35">
      <c r="C18" s="69" t="s">
        <v>82</v>
      </c>
      <c r="D18" s="69"/>
      <c r="E18" s="69"/>
      <c r="F18" s="69"/>
      <c r="G18" s="69"/>
      <c r="H18" s="69"/>
      <c r="I18" s="64"/>
      <c r="J18" s="69" t="s">
        <v>86</v>
      </c>
      <c r="K18" s="77"/>
      <c r="L18" s="77"/>
      <c r="M18" s="77"/>
      <c r="N18" s="77"/>
      <c r="O18" s="77"/>
      <c r="P18" s="77"/>
      <c r="Q18" s="77"/>
    </row>
    <row r="19" spans="3:17" ht="13" thickTop="1" x14ac:dyDescent="0.25">
      <c r="C19" s="73"/>
      <c r="D19" s="74"/>
      <c r="E19" s="56"/>
      <c r="F19" s="56"/>
      <c r="G19" s="74"/>
      <c r="H19" s="74"/>
      <c r="I19" s="63"/>
      <c r="J19" s="73"/>
      <c r="K19" s="74"/>
      <c r="L19" s="74"/>
      <c r="M19" s="74"/>
      <c r="N19" s="74"/>
      <c r="O19" s="74"/>
      <c r="P19" s="56"/>
      <c r="Q19" s="57"/>
    </row>
    <row r="20" spans="3:17" x14ac:dyDescent="0.25">
      <c r="C20" s="75"/>
      <c r="D20" s="76"/>
      <c r="E20" s="54"/>
      <c r="F20" s="54"/>
      <c r="G20" s="76"/>
      <c r="H20" s="76"/>
      <c r="I20" s="63"/>
      <c r="J20" s="75"/>
      <c r="K20" s="78"/>
      <c r="L20" s="76"/>
      <c r="M20" s="76"/>
      <c r="N20" s="76"/>
      <c r="O20" s="76"/>
      <c r="P20" s="54"/>
      <c r="Q20" s="59"/>
    </row>
    <row r="21" spans="3:17" x14ac:dyDescent="0.25">
      <c r="C21" s="75"/>
      <c r="D21" s="76"/>
      <c r="E21" s="54"/>
      <c r="F21" s="54"/>
      <c r="G21" s="76"/>
      <c r="H21" s="76"/>
      <c r="I21" s="63"/>
      <c r="J21" s="75"/>
      <c r="K21" s="78"/>
      <c r="L21" s="76"/>
      <c r="M21" s="76"/>
      <c r="N21" s="76"/>
      <c r="O21" s="76"/>
      <c r="P21" s="54"/>
      <c r="Q21" s="59"/>
    </row>
    <row r="22" spans="3:17" x14ac:dyDescent="0.25">
      <c r="C22" s="75"/>
      <c r="D22" s="76"/>
      <c r="E22" s="54"/>
      <c r="F22" s="54"/>
      <c r="G22" s="76"/>
      <c r="H22" s="76"/>
      <c r="I22" s="63"/>
      <c r="J22" s="75"/>
      <c r="K22" s="78"/>
      <c r="L22" s="76"/>
      <c r="M22" s="76"/>
      <c r="N22" s="76"/>
      <c r="O22" s="76"/>
      <c r="P22" s="54"/>
      <c r="Q22" s="59"/>
    </row>
    <row r="23" spans="3:17" x14ac:dyDescent="0.25">
      <c r="C23" s="75"/>
      <c r="D23" s="76"/>
      <c r="E23" s="54"/>
      <c r="F23" s="54"/>
      <c r="G23" s="76"/>
      <c r="H23" s="76"/>
      <c r="I23" s="63"/>
      <c r="J23" s="75"/>
      <c r="K23" s="78"/>
      <c r="L23" s="76"/>
      <c r="M23" s="76"/>
      <c r="N23" s="76"/>
      <c r="O23" s="76"/>
      <c r="P23" s="54"/>
      <c r="Q23" s="59"/>
    </row>
    <row r="24" spans="3:17" x14ac:dyDescent="0.25">
      <c r="C24" s="75"/>
      <c r="D24" s="76"/>
      <c r="E24" s="54"/>
      <c r="F24" s="54"/>
      <c r="G24" s="76"/>
      <c r="H24" s="76"/>
      <c r="I24" s="63"/>
      <c r="J24" s="75"/>
      <c r="K24" s="78"/>
      <c r="L24" s="76"/>
      <c r="M24" s="76"/>
      <c r="N24" s="76"/>
      <c r="O24" s="76"/>
      <c r="P24" s="54"/>
      <c r="Q24" s="59"/>
    </row>
    <row r="25" spans="3:17" x14ac:dyDescent="0.25">
      <c r="C25" s="75"/>
      <c r="D25" s="76"/>
      <c r="E25" s="54"/>
      <c r="F25" s="54"/>
      <c r="G25" s="76"/>
      <c r="H25" s="76"/>
      <c r="I25" s="63"/>
      <c r="J25" s="75"/>
      <c r="K25" s="78"/>
      <c r="L25" s="76"/>
      <c r="M25" s="76"/>
      <c r="N25" s="76"/>
      <c r="O25" s="76"/>
      <c r="P25" s="54"/>
      <c r="Q25" s="59"/>
    </row>
    <row r="26" spans="3:17" x14ac:dyDescent="0.25">
      <c r="C26" s="75"/>
      <c r="D26" s="76"/>
      <c r="E26" s="54"/>
      <c r="F26" s="54"/>
      <c r="G26" s="76"/>
      <c r="H26" s="76"/>
      <c r="I26" s="63"/>
      <c r="J26" s="75"/>
      <c r="K26" s="78"/>
      <c r="L26" s="76"/>
      <c r="M26" s="76"/>
      <c r="N26" s="76"/>
      <c r="O26" s="76"/>
      <c r="P26" s="54"/>
      <c r="Q26" s="59"/>
    </row>
    <row r="27" spans="3:17" x14ac:dyDescent="0.25">
      <c r="C27" s="75"/>
      <c r="D27" s="76"/>
      <c r="E27" s="54"/>
      <c r="F27" s="54"/>
      <c r="G27" s="76"/>
      <c r="H27" s="76"/>
      <c r="I27" s="63"/>
      <c r="J27" s="75"/>
      <c r="K27" s="78"/>
      <c r="L27" s="76"/>
      <c r="M27" s="76"/>
      <c r="N27" s="76"/>
      <c r="O27" s="76"/>
      <c r="P27" s="54"/>
      <c r="Q27" s="59"/>
    </row>
    <row r="28" spans="3:17" x14ac:dyDescent="0.25">
      <c r="C28" s="75"/>
      <c r="D28" s="76"/>
      <c r="E28" s="54"/>
      <c r="F28" s="54"/>
      <c r="G28" s="76"/>
      <c r="H28" s="76"/>
      <c r="I28" s="63"/>
      <c r="J28" s="75"/>
      <c r="K28" s="78"/>
      <c r="L28" s="76"/>
      <c r="M28" s="76"/>
      <c r="N28" s="76"/>
      <c r="O28" s="76"/>
      <c r="P28" s="54"/>
      <c r="Q28" s="59"/>
    </row>
    <row r="29" spans="3:17" x14ac:dyDescent="0.25">
      <c r="C29" s="75"/>
      <c r="D29" s="76"/>
      <c r="E29" s="54"/>
      <c r="F29" s="54"/>
      <c r="G29" s="76"/>
      <c r="H29" s="76"/>
      <c r="I29" s="63"/>
      <c r="J29" s="75"/>
      <c r="K29" s="78"/>
      <c r="L29" s="76"/>
      <c r="M29" s="76"/>
      <c r="N29" s="76"/>
      <c r="O29" s="76"/>
      <c r="P29" s="54"/>
      <c r="Q29" s="59"/>
    </row>
    <row r="30" spans="3:17" ht="13" thickBot="1" x14ac:dyDescent="0.3">
      <c r="C30" s="80"/>
      <c r="D30" s="79"/>
      <c r="E30" s="61"/>
      <c r="F30" s="61"/>
      <c r="G30" s="79"/>
      <c r="H30" s="79"/>
      <c r="I30" s="63"/>
      <c r="J30" s="80"/>
      <c r="K30" s="79"/>
      <c r="L30" s="79"/>
      <c r="M30" s="79"/>
      <c r="N30" s="79"/>
      <c r="O30" s="79"/>
      <c r="P30" s="61"/>
      <c r="Q30" s="62"/>
    </row>
    <row r="31" spans="3:17" ht="13" thickTop="1" x14ac:dyDescent="0.25"/>
  </sheetData>
  <sheetProtection password="F4C4" sheet="1" objects="1" scenarios="1"/>
  <mergeCells count="66">
    <mergeCell ref="N30:O30"/>
    <mergeCell ref="C30:D30"/>
    <mergeCell ref="G30:H30"/>
    <mergeCell ref="J30:K30"/>
    <mergeCell ref="L30:M30"/>
    <mergeCell ref="N28:O28"/>
    <mergeCell ref="C29:D29"/>
    <mergeCell ref="G29:H29"/>
    <mergeCell ref="J29:K29"/>
    <mergeCell ref="L29:M29"/>
    <mergeCell ref="N29:O29"/>
    <mergeCell ref="C28:D28"/>
    <mergeCell ref="G28:H28"/>
    <mergeCell ref="J28:K28"/>
    <mergeCell ref="L28:M28"/>
    <mergeCell ref="N26:O26"/>
    <mergeCell ref="C27:D27"/>
    <mergeCell ref="G27:H27"/>
    <mergeCell ref="J27:K27"/>
    <mergeCell ref="L27:M27"/>
    <mergeCell ref="N27:O27"/>
    <mergeCell ref="C26:D26"/>
    <mergeCell ref="G26:H26"/>
    <mergeCell ref="J26:K26"/>
    <mergeCell ref="L26:M26"/>
    <mergeCell ref="N24:O24"/>
    <mergeCell ref="C25:D25"/>
    <mergeCell ref="G25:H25"/>
    <mergeCell ref="J25:K25"/>
    <mergeCell ref="L25:M25"/>
    <mergeCell ref="N25:O25"/>
    <mergeCell ref="C24:D24"/>
    <mergeCell ref="G24:H24"/>
    <mergeCell ref="J24:K24"/>
    <mergeCell ref="L24:M24"/>
    <mergeCell ref="N22:O22"/>
    <mergeCell ref="C23:D23"/>
    <mergeCell ref="G23:H23"/>
    <mergeCell ref="J23:K23"/>
    <mergeCell ref="L23:M23"/>
    <mergeCell ref="N23:O23"/>
    <mergeCell ref="C22:D22"/>
    <mergeCell ref="G22:H22"/>
    <mergeCell ref="J22:K22"/>
    <mergeCell ref="L22:M22"/>
    <mergeCell ref="N20:O20"/>
    <mergeCell ref="C21:D21"/>
    <mergeCell ref="G21:H21"/>
    <mergeCell ref="J21:K21"/>
    <mergeCell ref="L21:M21"/>
    <mergeCell ref="N21:O21"/>
    <mergeCell ref="C20:D20"/>
    <mergeCell ref="G20:H20"/>
    <mergeCell ref="J20:K20"/>
    <mergeCell ref="L20:M20"/>
    <mergeCell ref="C19:D19"/>
    <mergeCell ref="G19:H19"/>
    <mergeCell ref="J19:K19"/>
    <mergeCell ref="L19:M19"/>
    <mergeCell ref="N19:O19"/>
    <mergeCell ref="H15:L15"/>
    <mergeCell ref="F7:K7"/>
    <mergeCell ref="B9:D9"/>
    <mergeCell ref="D1:I1"/>
    <mergeCell ref="C18:H18"/>
    <mergeCell ref="J18:Q18"/>
  </mergeCells>
  <phoneticPr fontId="0" type="noConversion"/>
  <pageMargins left="0.75" right="0.75" top="1" bottom="1" header="0.5" footer="0.5"/>
  <pageSetup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B1:S34"/>
  <sheetViews>
    <sheetView showGridLines="0" workbookViewId="0">
      <selection activeCell="D1" sqref="D1:H1"/>
    </sheetView>
  </sheetViews>
  <sheetFormatPr defaultRowHeight="12.5" x14ac:dyDescent="0.25"/>
  <cols>
    <col min="1" max="2" width="2.81640625" customWidth="1"/>
    <col min="3" max="3" width="13" customWidth="1"/>
    <col min="4" max="4" width="3.26953125" customWidth="1"/>
    <col min="7" max="7" width="12.7265625" customWidth="1"/>
    <col min="8" max="8" width="3.1796875" customWidth="1"/>
    <col min="9" max="9" width="10.1796875" bestFit="1" customWidth="1"/>
    <col min="10" max="11" width="3" customWidth="1"/>
    <col min="12" max="12" width="0" hidden="1" customWidth="1"/>
    <col min="13" max="13" width="9.1796875" hidden="1" customWidth="1"/>
  </cols>
  <sheetData>
    <row r="1" spans="2:19" ht="13" x14ac:dyDescent="0.3">
      <c r="C1" s="4" t="s">
        <v>11</v>
      </c>
      <c r="D1" s="68"/>
      <c r="E1" s="68"/>
      <c r="F1" s="68"/>
      <c r="G1" s="68"/>
      <c r="H1" s="68"/>
    </row>
    <row r="2" spans="2:19" ht="13" x14ac:dyDescent="0.3">
      <c r="C2" s="4"/>
      <c r="D2" s="4"/>
      <c r="E2" s="28"/>
      <c r="F2" s="28"/>
      <c r="G2" s="28"/>
      <c r="H2" s="28"/>
      <c r="I2" s="28"/>
    </row>
    <row r="3" spans="2:19" ht="13" x14ac:dyDescent="0.3">
      <c r="C3" s="22" t="s">
        <v>15</v>
      </c>
      <c r="D3" s="4"/>
      <c r="E3" s="28"/>
      <c r="F3" s="28"/>
      <c r="G3" s="28"/>
      <c r="H3" s="28"/>
      <c r="I3" s="28"/>
    </row>
    <row r="4" spans="2:19" ht="13" x14ac:dyDescent="0.3">
      <c r="C4" s="22" t="s">
        <v>16</v>
      </c>
      <c r="D4" s="4"/>
      <c r="E4" s="28"/>
      <c r="F4" s="28"/>
      <c r="G4" s="28"/>
      <c r="H4" s="28"/>
      <c r="I4" s="28"/>
    </row>
    <row r="5" spans="2:19" ht="13.5" thickBot="1" x14ac:dyDescent="0.35">
      <c r="C5" s="22"/>
      <c r="D5" s="4"/>
      <c r="E5" s="28"/>
      <c r="F5" s="28"/>
      <c r="G5" s="28"/>
      <c r="H5" s="28"/>
      <c r="I5" s="28"/>
      <c r="N5" s="69" t="s">
        <v>82</v>
      </c>
      <c r="O5" s="69"/>
      <c r="P5" s="69"/>
      <c r="Q5" s="69"/>
      <c r="R5" s="69"/>
      <c r="S5" s="69"/>
    </row>
    <row r="6" spans="2:19" ht="13.5" thickTop="1" x14ac:dyDescent="0.3">
      <c r="C6" s="4" t="s">
        <v>69</v>
      </c>
      <c r="D6" s="4"/>
      <c r="E6" s="28"/>
      <c r="F6" s="28"/>
      <c r="G6" s="28"/>
      <c r="H6" s="28"/>
      <c r="N6" s="55"/>
      <c r="O6" s="56"/>
      <c r="P6" s="56"/>
      <c r="Q6" s="56"/>
      <c r="R6" s="56"/>
      <c r="S6" s="57"/>
    </row>
    <row r="7" spans="2:19" ht="13" x14ac:dyDescent="0.3">
      <c r="B7" s="9"/>
      <c r="C7" s="6"/>
      <c r="D7" s="6"/>
      <c r="E7" s="7"/>
      <c r="F7" s="8"/>
      <c r="G7" s="9"/>
      <c r="H7" s="8"/>
      <c r="I7" s="8"/>
      <c r="J7" s="9"/>
      <c r="K7" s="65"/>
      <c r="N7" s="58"/>
      <c r="O7" s="54"/>
      <c r="P7" s="54"/>
      <c r="Q7" s="54"/>
      <c r="R7" s="54"/>
      <c r="S7" s="59"/>
    </row>
    <row r="8" spans="2:19" ht="13" thickBot="1" x14ac:dyDescent="0.3">
      <c r="B8" s="9"/>
      <c r="C8" s="9"/>
      <c r="D8" s="9"/>
      <c r="E8" s="7"/>
      <c r="F8" s="7"/>
      <c r="G8" s="9"/>
      <c r="H8" s="9"/>
      <c r="I8" s="8"/>
      <c r="J8" s="9"/>
      <c r="K8" s="65"/>
      <c r="N8" s="58"/>
      <c r="O8" s="54"/>
      <c r="P8" s="54"/>
      <c r="Q8" s="54"/>
      <c r="R8" s="54"/>
      <c r="S8" s="59"/>
    </row>
    <row r="9" spans="2:19" ht="15" x14ac:dyDescent="0.3">
      <c r="B9" s="9"/>
      <c r="C9" s="81" t="s">
        <v>70</v>
      </c>
      <c r="D9" s="82"/>
      <c r="E9" s="82"/>
      <c r="F9" s="82"/>
      <c r="G9" s="82"/>
      <c r="H9" s="29"/>
      <c r="I9" s="48">
        <f>1275*0.35</f>
        <v>446.25</v>
      </c>
      <c r="J9" s="11" t="str">
        <f>IF(OR(I9="", I9=M9),"","*")</f>
        <v/>
      </c>
      <c r="K9" s="66"/>
      <c r="M9" s="35">
        <f>1275*0.35</f>
        <v>446.25</v>
      </c>
      <c r="N9" s="58"/>
      <c r="O9" s="54"/>
      <c r="P9" s="54"/>
      <c r="Q9" s="54"/>
      <c r="R9" s="54"/>
      <c r="S9" s="59"/>
    </row>
    <row r="10" spans="2:19" ht="15" x14ac:dyDescent="0.3">
      <c r="B10" s="9"/>
      <c r="C10" s="67" t="s">
        <v>71</v>
      </c>
      <c r="D10" s="83"/>
      <c r="E10" s="83"/>
      <c r="F10" s="83"/>
      <c r="G10" s="25">
        <f>I9/45.5</f>
        <v>9.81</v>
      </c>
      <c r="H10" s="50" t="str">
        <f>IF(OR(G10="", G10=L10),"","*")</f>
        <v/>
      </c>
      <c r="I10" s="49"/>
      <c r="J10" s="11" t="str">
        <f>IF(OR(I10="", I10=L10),"","*")</f>
        <v/>
      </c>
      <c r="K10" s="66"/>
      <c r="L10" s="35">
        <f>M9/45.5</f>
        <v>9.81</v>
      </c>
      <c r="N10" s="58"/>
      <c r="O10" s="54"/>
      <c r="P10" s="54"/>
      <c r="Q10" s="54"/>
      <c r="R10" s="54"/>
      <c r="S10" s="59"/>
    </row>
    <row r="11" spans="2:19" ht="15" x14ac:dyDescent="0.3">
      <c r="B11" s="9"/>
      <c r="C11" s="67" t="s">
        <v>72</v>
      </c>
      <c r="D11" s="83"/>
      <c r="E11" s="83"/>
      <c r="F11" s="83"/>
      <c r="G11" s="25">
        <f>G10*0.5</f>
        <v>4.91</v>
      </c>
      <c r="H11" s="50" t="str">
        <f>IF(OR(G11="", G11=L11),"","*")</f>
        <v/>
      </c>
      <c r="I11" s="49"/>
      <c r="J11" s="11" t="str">
        <f>IF(OR(I11="", I11=L11),"","*")</f>
        <v/>
      </c>
      <c r="K11" s="66"/>
      <c r="L11" s="35">
        <f>L10*0.5</f>
        <v>4.91</v>
      </c>
      <c r="N11" s="58"/>
      <c r="O11" s="54"/>
      <c r="P11" s="54"/>
      <c r="Q11" s="54"/>
      <c r="R11" s="54"/>
      <c r="S11" s="59"/>
    </row>
    <row r="12" spans="2:19" ht="15" x14ac:dyDescent="0.3">
      <c r="B12" s="9"/>
      <c r="C12" s="67" t="s">
        <v>73</v>
      </c>
      <c r="D12" s="83"/>
      <c r="E12" s="83"/>
      <c r="F12" s="83"/>
      <c r="G12" s="83"/>
      <c r="H12" s="30"/>
      <c r="I12" s="2">
        <f>5.5*G11</f>
        <v>27.01</v>
      </c>
      <c r="J12" s="11" t="str">
        <f>IF(OR(I12="", I12=M12),"","*")</f>
        <v/>
      </c>
      <c r="K12" s="66"/>
      <c r="M12" s="35">
        <f>L11*5.5</f>
        <v>27.01</v>
      </c>
      <c r="N12" s="58"/>
      <c r="O12" s="54"/>
      <c r="P12" s="54"/>
      <c r="Q12" s="54"/>
      <c r="R12" s="54"/>
      <c r="S12" s="59"/>
    </row>
    <row r="13" spans="2:19" ht="15.5" thickBot="1" x14ac:dyDescent="0.35">
      <c r="B13" s="9"/>
      <c r="C13" s="9"/>
      <c r="D13" s="9"/>
      <c r="E13" s="67" t="s">
        <v>74</v>
      </c>
      <c r="F13" s="67"/>
      <c r="G13" s="67"/>
      <c r="H13" s="26"/>
      <c r="I13" s="40">
        <f>I9+I12</f>
        <v>473.26</v>
      </c>
      <c r="J13" s="11" t="str">
        <f>IF(OR(I13="", I13=M13),"","*")</f>
        <v/>
      </c>
      <c r="K13" s="66"/>
      <c r="M13" s="42">
        <f>SUM(M9:M12)</f>
        <v>473.26</v>
      </c>
      <c r="N13" s="58"/>
      <c r="O13" s="54"/>
      <c r="P13" s="54"/>
      <c r="Q13" s="54"/>
      <c r="R13" s="54"/>
      <c r="S13" s="59"/>
    </row>
    <row r="14" spans="2:19" ht="13" thickTop="1" x14ac:dyDescent="0.25">
      <c r="B14" s="9"/>
      <c r="C14" s="9"/>
      <c r="D14" s="9"/>
      <c r="E14" s="9"/>
      <c r="F14" s="9"/>
      <c r="G14" s="9"/>
      <c r="H14" s="9"/>
      <c r="I14" s="9"/>
      <c r="J14" s="9"/>
      <c r="K14" s="65"/>
      <c r="N14" s="58"/>
      <c r="O14" s="54"/>
      <c r="P14" s="54"/>
      <c r="Q14" s="54"/>
      <c r="R14" s="54"/>
      <c r="S14" s="59"/>
    </row>
    <row r="15" spans="2:19" ht="13" thickBot="1" x14ac:dyDescent="0.3">
      <c r="N15" s="60"/>
      <c r="O15" s="61"/>
      <c r="P15" s="61"/>
      <c r="Q15" s="61"/>
      <c r="R15" s="61"/>
      <c r="S15" s="62"/>
    </row>
    <row r="16" spans="2:19" ht="13" thickTop="1" x14ac:dyDescent="0.25"/>
    <row r="17" spans="14:19" ht="13.5" thickBot="1" x14ac:dyDescent="0.35">
      <c r="N17" s="69" t="s">
        <v>86</v>
      </c>
      <c r="O17" s="69"/>
      <c r="P17" s="69"/>
      <c r="Q17" s="69"/>
      <c r="R17" s="69"/>
      <c r="S17" s="69"/>
    </row>
    <row r="18" spans="14:19" ht="13" thickTop="1" x14ac:dyDescent="0.25">
      <c r="N18" s="55"/>
      <c r="O18" s="56"/>
      <c r="P18" s="56"/>
      <c r="Q18" s="56"/>
      <c r="R18" s="56"/>
      <c r="S18" s="57"/>
    </row>
    <row r="19" spans="14:19" x14ac:dyDescent="0.25">
      <c r="N19" s="58"/>
      <c r="O19" s="54"/>
      <c r="P19" s="54"/>
      <c r="Q19" s="54"/>
      <c r="R19" s="54"/>
      <c r="S19" s="59"/>
    </row>
    <row r="20" spans="14:19" x14ac:dyDescent="0.25">
      <c r="N20" s="58"/>
      <c r="O20" s="54"/>
      <c r="P20" s="54"/>
      <c r="Q20" s="54"/>
      <c r="R20" s="54"/>
      <c r="S20" s="59"/>
    </row>
    <row r="21" spans="14:19" x14ac:dyDescent="0.25">
      <c r="N21" s="58"/>
      <c r="O21" s="54"/>
      <c r="P21" s="54"/>
      <c r="Q21" s="54"/>
      <c r="R21" s="54"/>
      <c r="S21" s="59"/>
    </row>
    <row r="22" spans="14:19" x14ac:dyDescent="0.25">
      <c r="N22" s="58"/>
      <c r="O22" s="54"/>
      <c r="P22" s="54"/>
      <c r="Q22" s="54"/>
      <c r="R22" s="54"/>
      <c r="S22" s="59"/>
    </row>
    <row r="23" spans="14:19" x14ac:dyDescent="0.25">
      <c r="N23" s="58"/>
      <c r="O23" s="54"/>
      <c r="P23" s="54"/>
      <c r="Q23" s="54"/>
      <c r="R23" s="54"/>
      <c r="S23" s="59"/>
    </row>
    <row r="24" spans="14:19" x14ac:dyDescent="0.25">
      <c r="N24" s="58"/>
      <c r="O24" s="54"/>
      <c r="P24" s="54"/>
      <c r="Q24" s="54"/>
      <c r="R24" s="54"/>
      <c r="S24" s="59"/>
    </row>
    <row r="25" spans="14:19" x14ac:dyDescent="0.25">
      <c r="N25" s="58"/>
      <c r="O25" s="54"/>
      <c r="P25" s="54"/>
      <c r="Q25" s="54"/>
      <c r="R25" s="54"/>
      <c r="S25" s="59"/>
    </row>
    <row r="26" spans="14:19" x14ac:dyDescent="0.25">
      <c r="N26" s="58"/>
      <c r="O26" s="54"/>
      <c r="P26" s="54"/>
      <c r="Q26" s="54"/>
      <c r="R26" s="54"/>
      <c r="S26" s="59"/>
    </row>
    <row r="27" spans="14:19" x14ac:dyDescent="0.25">
      <c r="N27" s="58"/>
      <c r="O27" s="54"/>
      <c r="P27" s="54"/>
      <c r="Q27" s="54"/>
      <c r="R27" s="54"/>
      <c r="S27" s="59"/>
    </row>
    <row r="28" spans="14:19" x14ac:dyDescent="0.25">
      <c r="N28" s="58"/>
      <c r="O28" s="54"/>
      <c r="P28" s="54"/>
      <c r="Q28" s="54"/>
      <c r="R28" s="54"/>
      <c r="S28" s="59"/>
    </row>
    <row r="29" spans="14:19" x14ac:dyDescent="0.25">
      <c r="N29" s="58"/>
      <c r="O29" s="54"/>
      <c r="P29" s="54"/>
      <c r="Q29" s="54"/>
      <c r="R29" s="54"/>
      <c r="S29" s="59"/>
    </row>
    <row r="30" spans="14:19" x14ac:dyDescent="0.25">
      <c r="N30" s="58"/>
      <c r="O30" s="54"/>
      <c r="P30" s="54"/>
      <c r="Q30" s="54"/>
      <c r="R30" s="54"/>
      <c r="S30" s="59"/>
    </row>
    <row r="31" spans="14:19" x14ac:dyDescent="0.25">
      <c r="N31" s="58"/>
      <c r="O31" s="54"/>
      <c r="P31" s="54"/>
      <c r="Q31" s="54"/>
      <c r="R31" s="54"/>
      <c r="S31" s="59"/>
    </row>
    <row r="32" spans="14:19" x14ac:dyDescent="0.25">
      <c r="N32" s="58"/>
      <c r="O32" s="54"/>
      <c r="P32" s="54"/>
      <c r="Q32" s="54"/>
      <c r="R32" s="54"/>
      <c r="S32" s="59"/>
    </row>
    <row r="33" spans="14:19" ht="13" thickBot="1" x14ac:dyDescent="0.3">
      <c r="N33" s="60"/>
      <c r="O33" s="61"/>
      <c r="P33" s="61"/>
      <c r="Q33" s="61"/>
      <c r="R33" s="61"/>
      <c r="S33" s="62"/>
    </row>
    <row r="34" spans="14:19" ht="13" thickTop="1" x14ac:dyDescent="0.25"/>
  </sheetData>
  <sheetProtection password="F4C4" sheet="1" objects="1" scenarios="1"/>
  <mergeCells count="8">
    <mergeCell ref="N5:S5"/>
    <mergeCell ref="N17:S17"/>
    <mergeCell ref="E13:G13"/>
    <mergeCell ref="D1:H1"/>
    <mergeCell ref="C9:G9"/>
    <mergeCell ref="C10:F10"/>
    <mergeCell ref="C11:F11"/>
    <mergeCell ref="C12:G12"/>
  </mergeCells>
  <phoneticPr fontId="8" type="noConversion"/>
  <pageMargins left="0.75" right="0.67" top="1" bottom="1" header="0.5" footer="0.5"/>
  <pageSetup orientation="landscape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B1:S34"/>
  <sheetViews>
    <sheetView showGridLines="0" workbookViewId="0">
      <selection activeCell="D1" sqref="D1:H1"/>
    </sheetView>
  </sheetViews>
  <sheetFormatPr defaultRowHeight="12.5" x14ac:dyDescent="0.25"/>
  <cols>
    <col min="1" max="2" width="2.81640625" customWidth="1"/>
    <col min="3" max="3" width="13" customWidth="1"/>
    <col min="4" max="4" width="3.26953125" customWidth="1"/>
    <col min="7" max="7" width="12.7265625" customWidth="1"/>
    <col min="8" max="8" width="3.1796875" customWidth="1"/>
    <col min="9" max="9" width="10.1796875" bestFit="1" customWidth="1"/>
    <col min="10" max="11" width="3" customWidth="1"/>
    <col min="12" max="12" width="0" hidden="1" customWidth="1"/>
    <col min="13" max="13" width="9.1796875" hidden="1" customWidth="1"/>
  </cols>
  <sheetData>
    <row r="1" spans="2:19" ht="13" x14ac:dyDescent="0.3">
      <c r="C1" s="4" t="s">
        <v>11</v>
      </c>
      <c r="D1" s="68"/>
      <c r="E1" s="68"/>
      <c r="F1" s="68"/>
      <c r="G1" s="68"/>
      <c r="H1" s="68"/>
    </row>
    <row r="2" spans="2:19" ht="13" x14ac:dyDescent="0.3">
      <c r="C2" s="4"/>
      <c r="D2" s="4"/>
      <c r="E2" s="28"/>
      <c r="F2" s="28"/>
      <c r="G2" s="28"/>
      <c r="H2" s="28"/>
      <c r="I2" s="28"/>
    </row>
    <row r="3" spans="2:19" ht="13" x14ac:dyDescent="0.3">
      <c r="C3" s="22" t="s">
        <v>15</v>
      </c>
      <c r="D3" s="4"/>
      <c r="E3" s="28"/>
      <c r="F3" s="28"/>
      <c r="G3" s="28"/>
      <c r="H3" s="28"/>
      <c r="I3" s="28"/>
    </row>
    <row r="4" spans="2:19" ht="13" x14ac:dyDescent="0.3">
      <c r="C4" s="22" t="s">
        <v>16</v>
      </c>
      <c r="D4" s="4"/>
      <c r="E4" s="28"/>
      <c r="F4" s="28"/>
      <c r="G4" s="28"/>
      <c r="H4" s="28"/>
      <c r="I4" s="28"/>
    </row>
    <row r="5" spans="2:19" ht="13.5" thickBot="1" x14ac:dyDescent="0.35">
      <c r="C5" s="22"/>
      <c r="D5" s="4"/>
      <c r="E5" s="28"/>
      <c r="F5" s="28"/>
      <c r="G5" s="28"/>
      <c r="H5" s="28"/>
      <c r="I5" s="28"/>
      <c r="N5" s="69" t="s">
        <v>82</v>
      </c>
      <c r="O5" s="69"/>
      <c r="P5" s="69"/>
      <c r="Q5" s="69"/>
      <c r="R5" s="69"/>
      <c r="S5" s="69"/>
    </row>
    <row r="6" spans="2:19" ht="13.5" thickTop="1" x14ac:dyDescent="0.3">
      <c r="C6" s="4" t="s">
        <v>83</v>
      </c>
      <c r="D6" s="4"/>
      <c r="E6" s="28"/>
      <c r="F6" s="28"/>
      <c r="G6" s="28"/>
      <c r="H6" s="28"/>
      <c r="N6" s="55"/>
      <c r="O6" s="56"/>
      <c r="P6" s="56"/>
      <c r="Q6" s="56"/>
      <c r="R6" s="56"/>
      <c r="S6" s="57"/>
    </row>
    <row r="7" spans="2:19" ht="13" x14ac:dyDescent="0.3">
      <c r="B7" s="9"/>
      <c r="C7" s="6"/>
      <c r="D7" s="6"/>
      <c r="E7" s="7"/>
      <c r="F7" s="8"/>
      <c r="G7" s="9"/>
      <c r="H7" s="8"/>
      <c r="I7" s="8"/>
      <c r="J7" s="9"/>
      <c r="K7" s="65"/>
      <c r="N7" s="58"/>
      <c r="O7" s="54"/>
      <c r="P7" s="54"/>
      <c r="Q7" s="54"/>
      <c r="R7" s="54"/>
      <c r="S7" s="59"/>
    </row>
    <row r="8" spans="2:19" ht="13" thickBot="1" x14ac:dyDescent="0.3">
      <c r="B8" s="9"/>
      <c r="C8" s="9"/>
      <c r="D8" s="9"/>
      <c r="E8" s="7"/>
      <c r="F8" s="7"/>
      <c r="G8" s="9"/>
      <c r="H8" s="9"/>
      <c r="I8" s="8"/>
      <c r="J8" s="9"/>
      <c r="K8" s="65"/>
      <c r="N8" s="58"/>
      <c r="O8" s="54"/>
      <c r="P8" s="54"/>
      <c r="Q8" s="54"/>
      <c r="R8" s="54"/>
      <c r="S8" s="59"/>
    </row>
    <row r="9" spans="2:19" ht="15" x14ac:dyDescent="0.3">
      <c r="B9" s="9"/>
      <c r="C9" s="81" t="s">
        <v>70</v>
      </c>
      <c r="D9" s="82"/>
      <c r="E9" s="82"/>
      <c r="F9" s="82"/>
      <c r="G9" s="82"/>
      <c r="H9" s="29"/>
      <c r="I9" s="48">
        <f>1450*0.38</f>
        <v>551</v>
      </c>
      <c r="J9" s="11" t="str">
        <f>IF(OR(I9="", I9=M9),"","*")</f>
        <v/>
      </c>
      <c r="K9" s="66"/>
      <c r="M9" s="35">
        <f>1450*0.38</f>
        <v>551</v>
      </c>
      <c r="N9" s="58"/>
      <c r="O9" s="54"/>
      <c r="P9" s="54"/>
      <c r="Q9" s="54"/>
      <c r="R9" s="54"/>
      <c r="S9" s="59"/>
    </row>
    <row r="10" spans="2:19" ht="15" x14ac:dyDescent="0.3">
      <c r="B10" s="9"/>
      <c r="C10" s="67" t="s">
        <v>71</v>
      </c>
      <c r="D10" s="83"/>
      <c r="E10" s="83"/>
      <c r="F10" s="83"/>
      <c r="G10" s="25">
        <f>I9/46</f>
        <v>11.98</v>
      </c>
      <c r="H10" s="50" t="str">
        <f>IF(OR(G10="", G10=L10),"","*")</f>
        <v/>
      </c>
      <c r="I10" s="49"/>
      <c r="J10" s="11" t="str">
        <f>IF(OR(I10="", I10=L10),"","*")</f>
        <v/>
      </c>
      <c r="K10" s="66"/>
      <c r="L10" s="35">
        <f>M9/46</f>
        <v>11.98</v>
      </c>
      <c r="N10" s="58"/>
      <c r="O10" s="54"/>
      <c r="P10" s="54"/>
      <c r="Q10" s="54"/>
      <c r="R10" s="54"/>
      <c r="S10" s="59"/>
    </row>
    <row r="11" spans="2:19" ht="15" x14ac:dyDescent="0.3">
      <c r="B11" s="9"/>
      <c r="C11" s="67" t="s">
        <v>72</v>
      </c>
      <c r="D11" s="83"/>
      <c r="E11" s="83"/>
      <c r="F11" s="83"/>
      <c r="G11" s="25">
        <f>G10*0.5</f>
        <v>5.99</v>
      </c>
      <c r="H11" s="50" t="str">
        <f>IF(OR(G11="", G11=L11),"","*")</f>
        <v/>
      </c>
      <c r="I11" s="49"/>
      <c r="J11" s="11" t="str">
        <f>IF(OR(I11="", I11=L11),"","*")</f>
        <v/>
      </c>
      <c r="K11" s="66"/>
      <c r="L11" s="35">
        <f>L10*0.5</f>
        <v>5.99</v>
      </c>
      <c r="N11" s="58"/>
      <c r="O11" s="54"/>
      <c r="P11" s="54"/>
      <c r="Q11" s="54"/>
      <c r="R11" s="54"/>
      <c r="S11" s="59"/>
    </row>
    <row r="12" spans="2:19" ht="15" x14ac:dyDescent="0.3">
      <c r="B12" s="9"/>
      <c r="C12" s="67" t="s">
        <v>73</v>
      </c>
      <c r="D12" s="83"/>
      <c r="E12" s="83"/>
      <c r="F12" s="83"/>
      <c r="G12" s="83"/>
      <c r="H12" s="30"/>
      <c r="I12" s="2">
        <f>6*G11</f>
        <v>35.94</v>
      </c>
      <c r="J12" s="11" t="str">
        <f>IF(OR(I12="", I12=M12),"","*")</f>
        <v/>
      </c>
      <c r="K12" s="66"/>
      <c r="M12" s="35">
        <f>L11*6</f>
        <v>35.94</v>
      </c>
      <c r="N12" s="58"/>
      <c r="O12" s="54"/>
      <c r="P12" s="54"/>
      <c r="Q12" s="54"/>
      <c r="R12" s="54"/>
      <c r="S12" s="59"/>
    </row>
    <row r="13" spans="2:19" ht="15.5" thickBot="1" x14ac:dyDescent="0.35">
      <c r="B13" s="9"/>
      <c r="C13" s="9"/>
      <c r="D13" s="9"/>
      <c r="E13" s="67" t="s">
        <v>74</v>
      </c>
      <c r="F13" s="67"/>
      <c r="G13" s="67"/>
      <c r="H13" s="26"/>
      <c r="I13" s="40">
        <f>I9+I12</f>
        <v>586.94000000000005</v>
      </c>
      <c r="J13" s="11" t="str">
        <f>IF(OR(I13="", I13=M13),"","*")</f>
        <v/>
      </c>
      <c r="K13" s="66"/>
      <c r="M13" s="42">
        <f>SUM(M9:M12)</f>
        <v>586.94000000000005</v>
      </c>
      <c r="N13" s="58"/>
      <c r="O13" s="54"/>
      <c r="P13" s="54"/>
      <c r="Q13" s="54"/>
      <c r="R13" s="54"/>
      <c r="S13" s="59"/>
    </row>
    <row r="14" spans="2:19" ht="13" thickTop="1" x14ac:dyDescent="0.25">
      <c r="B14" s="9"/>
      <c r="C14" s="9"/>
      <c r="D14" s="9"/>
      <c r="E14" s="9"/>
      <c r="F14" s="9"/>
      <c r="G14" s="9"/>
      <c r="H14" s="9"/>
      <c r="I14" s="9"/>
      <c r="J14" s="9"/>
      <c r="K14" s="65"/>
      <c r="N14" s="58"/>
      <c r="O14" s="54"/>
      <c r="P14" s="54"/>
      <c r="Q14" s="54"/>
      <c r="R14" s="54"/>
      <c r="S14" s="59"/>
    </row>
    <row r="15" spans="2:19" ht="13" thickBot="1" x14ac:dyDescent="0.3">
      <c r="N15" s="60"/>
      <c r="O15" s="61"/>
      <c r="P15" s="61"/>
      <c r="Q15" s="61"/>
      <c r="R15" s="61"/>
      <c r="S15" s="62"/>
    </row>
    <row r="16" spans="2:19" ht="13" thickTop="1" x14ac:dyDescent="0.25"/>
    <row r="17" spans="14:19" ht="13.5" thickBot="1" x14ac:dyDescent="0.35">
      <c r="N17" s="69" t="s">
        <v>86</v>
      </c>
      <c r="O17" s="69"/>
      <c r="P17" s="69"/>
      <c r="Q17" s="69"/>
      <c r="R17" s="69"/>
      <c r="S17" s="69"/>
    </row>
    <row r="18" spans="14:19" ht="13" thickTop="1" x14ac:dyDescent="0.25">
      <c r="N18" s="55"/>
      <c r="O18" s="56"/>
      <c r="P18" s="56"/>
      <c r="Q18" s="56"/>
      <c r="R18" s="56"/>
      <c r="S18" s="57"/>
    </row>
    <row r="19" spans="14:19" x14ac:dyDescent="0.25">
      <c r="N19" s="58"/>
      <c r="O19" s="54"/>
      <c r="P19" s="54"/>
      <c r="Q19" s="54"/>
      <c r="R19" s="54"/>
      <c r="S19" s="59"/>
    </row>
    <row r="20" spans="14:19" x14ac:dyDescent="0.25">
      <c r="N20" s="58"/>
      <c r="O20" s="54"/>
      <c r="P20" s="54"/>
      <c r="Q20" s="54"/>
      <c r="R20" s="54"/>
      <c r="S20" s="59"/>
    </row>
    <row r="21" spans="14:19" x14ac:dyDescent="0.25">
      <c r="N21" s="58"/>
      <c r="O21" s="54"/>
      <c r="P21" s="54"/>
      <c r="Q21" s="54"/>
      <c r="R21" s="54"/>
      <c r="S21" s="59"/>
    </row>
    <row r="22" spans="14:19" x14ac:dyDescent="0.25">
      <c r="N22" s="58"/>
      <c r="O22" s="54"/>
      <c r="P22" s="54"/>
      <c r="Q22" s="54"/>
      <c r="R22" s="54"/>
      <c r="S22" s="59"/>
    </row>
    <row r="23" spans="14:19" x14ac:dyDescent="0.25">
      <c r="N23" s="58"/>
      <c r="O23" s="54"/>
      <c r="P23" s="54"/>
      <c r="Q23" s="54"/>
      <c r="R23" s="54"/>
      <c r="S23" s="59"/>
    </row>
    <row r="24" spans="14:19" x14ac:dyDescent="0.25">
      <c r="N24" s="58"/>
      <c r="O24" s="54"/>
      <c r="P24" s="54"/>
      <c r="Q24" s="54"/>
      <c r="R24" s="54"/>
      <c r="S24" s="59"/>
    </row>
    <row r="25" spans="14:19" x14ac:dyDescent="0.25">
      <c r="N25" s="58"/>
      <c r="O25" s="54"/>
      <c r="P25" s="54"/>
      <c r="Q25" s="54"/>
      <c r="R25" s="54"/>
      <c r="S25" s="59"/>
    </row>
    <row r="26" spans="14:19" x14ac:dyDescent="0.25">
      <c r="N26" s="58"/>
      <c r="O26" s="54"/>
      <c r="P26" s="54"/>
      <c r="Q26" s="54"/>
      <c r="R26" s="54"/>
      <c r="S26" s="59"/>
    </row>
    <row r="27" spans="14:19" x14ac:dyDescent="0.25">
      <c r="N27" s="58"/>
      <c r="O27" s="54"/>
      <c r="P27" s="54"/>
      <c r="Q27" s="54"/>
      <c r="R27" s="54"/>
      <c r="S27" s="59"/>
    </row>
    <row r="28" spans="14:19" x14ac:dyDescent="0.25">
      <c r="N28" s="58"/>
      <c r="O28" s="54"/>
      <c r="P28" s="54"/>
      <c r="Q28" s="54"/>
      <c r="R28" s="54"/>
      <c r="S28" s="59"/>
    </row>
    <row r="29" spans="14:19" x14ac:dyDescent="0.25">
      <c r="N29" s="58"/>
      <c r="O29" s="54"/>
      <c r="P29" s="54"/>
      <c r="Q29" s="54"/>
      <c r="R29" s="54"/>
      <c r="S29" s="59"/>
    </row>
    <row r="30" spans="14:19" x14ac:dyDescent="0.25">
      <c r="N30" s="58"/>
      <c r="O30" s="54"/>
      <c r="P30" s="54"/>
      <c r="Q30" s="54"/>
      <c r="R30" s="54"/>
      <c r="S30" s="59"/>
    </row>
    <row r="31" spans="14:19" x14ac:dyDescent="0.25">
      <c r="N31" s="58"/>
      <c r="O31" s="54"/>
      <c r="P31" s="54"/>
      <c r="Q31" s="54"/>
      <c r="R31" s="54"/>
      <c r="S31" s="59"/>
    </row>
    <row r="32" spans="14:19" x14ac:dyDescent="0.25">
      <c r="N32" s="58"/>
      <c r="O32" s="54"/>
      <c r="P32" s="54"/>
      <c r="Q32" s="54"/>
      <c r="R32" s="54"/>
      <c r="S32" s="59"/>
    </row>
    <row r="33" spans="14:19" ht="13" thickBot="1" x14ac:dyDescent="0.3">
      <c r="N33" s="60"/>
      <c r="O33" s="61"/>
      <c r="P33" s="61"/>
      <c r="Q33" s="61"/>
      <c r="R33" s="61"/>
      <c r="S33" s="62"/>
    </row>
    <row r="34" spans="14:19" ht="13" thickTop="1" x14ac:dyDescent="0.25"/>
  </sheetData>
  <sheetProtection password="F4C4" sheet="1" objects="1" scenarios="1"/>
  <mergeCells count="8">
    <mergeCell ref="N5:S5"/>
    <mergeCell ref="N17:S17"/>
    <mergeCell ref="E13:G13"/>
    <mergeCell ref="D1:H1"/>
    <mergeCell ref="C9:G9"/>
    <mergeCell ref="C10:F10"/>
    <mergeCell ref="C11:F11"/>
    <mergeCell ref="C12:G12"/>
  </mergeCells>
  <phoneticPr fontId="8" type="noConversion"/>
  <pageMargins left="0.75" right="0.75" top="1" bottom="1" header="0.5" footer="0.5"/>
  <pageSetup orientation="landscape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B1:S34"/>
  <sheetViews>
    <sheetView showGridLines="0" workbookViewId="0">
      <selection activeCell="D1" sqref="D1:H1"/>
    </sheetView>
  </sheetViews>
  <sheetFormatPr defaultRowHeight="12.5" x14ac:dyDescent="0.25"/>
  <cols>
    <col min="1" max="2" width="2.81640625" customWidth="1"/>
    <col min="3" max="3" width="13" customWidth="1"/>
    <col min="4" max="4" width="3.26953125" customWidth="1"/>
    <col min="7" max="7" width="12.7265625" customWidth="1"/>
    <col min="8" max="8" width="3.1796875" customWidth="1"/>
    <col min="9" max="9" width="11.1796875" bestFit="1" customWidth="1"/>
    <col min="10" max="11" width="1.1796875" customWidth="1"/>
    <col min="12" max="12" width="10.1796875" hidden="1" customWidth="1"/>
    <col min="13" max="13" width="10.81640625" hidden="1" customWidth="1"/>
  </cols>
  <sheetData>
    <row r="1" spans="2:19" ht="13" x14ac:dyDescent="0.3">
      <c r="C1" s="4" t="s">
        <v>11</v>
      </c>
      <c r="D1" s="68"/>
      <c r="E1" s="68"/>
      <c r="F1" s="68"/>
      <c r="G1" s="68"/>
      <c r="H1" s="68"/>
    </row>
    <row r="2" spans="2:19" ht="13" x14ac:dyDescent="0.3">
      <c r="C2" s="4"/>
      <c r="D2" s="4"/>
      <c r="E2" s="28"/>
      <c r="F2" s="28"/>
      <c r="G2" s="28"/>
      <c r="H2" s="28"/>
      <c r="I2" s="28"/>
    </row>
    <row r="3" spans="2:19" ht="13" x14ac:dyDescent="0.3">
      <c r="C3" s="22" t="s">
        <v>15</v>
      </c>
      <c r="D3" s="4"/>
      <c r="E3" s="28"/>
      <c r="F3" s="28"/>
      <c r="G3" s="28"/>
      <c r="H3" s="28"/>
      <c r="I3" s="28"/>
    </row>
    <row r="4" spans="2:19" ht="13" x14ac:dyDescent="0.3">
      <c r="C4" s="22" t="s">
        <v>16</v>
      </c>
      <c r="D4" s="4"/>
      <c r="E4" s="28"/>
      <c r="F4" s="28"/>
      <c r="G4" s="28"/>
      <c r="H4" s="28"/>
      <c r="I4" s="28"/>
    </row>
    <row r="5" spans="2:19" ht="13.5" thickBot="1" x14ac:dyDescent="0.35">
      <c r="C5" s="22"/>
      <c r="D5" s="4"/>
      <c r="E5" s="28"/>
      <c r="F5" s="28"/>
      <c r="G5" s="28"/>
      <c r="H5" s="28"/>
      <c r="I5" s="28"/>
      <c r="N5" s="69" t="s">
        <v>82</v>
      </c>
      <c r="O5" s="69"/>
      <c r="P5" s="69"/>
      <c r="Q5" s="69"/>
      <c r="R5" s="69"/>
      <c r="S5" s="69"/>
    </row>
    <row r="6" spans="2:19" ht="13.5" thickTop="1" x14ac:dyDescent="0.3">
      <c r="C6" s="4" t="s">
        <v>84</v>
      </c>
      <c r="D6" s="4"/>
      <c r="E6" s="28"/>
      <c r="F6" s="28"/>
      <c r="G6" s="28"/>
      <c r="H6" s="28"/>
      <c r="N6" s="55"/>
      <c r="O6" s="56"/>
      <c r="P6" s="56"/>
      <c r="Q6" s="56"/>
      <c r="R6" s="56"/>
      <c r="S6" s="57"/>
    </row>
    <row r="7" spans="2:19" ht="13" x14ac:dyDescent="0.3">
      <c r="B7" s="9"/>
      <c r="C7" s="6"/>
      <c r="D7" s="6"/>
      <c r="E7" s="7"/>
      <c r="F7" s="8"/>
      <c r="G7" s="9"/>
      <c r="H7" s="8"/>
      <c r="I7" s="8"/>
      <c r="J7" s="9"/>
      <c r="K7" s="65"/>
      <c r="N7" s="58"/>
      <c r="O7" s="54"/>
      <c r="P7" s="54"/>
      <c r="Q7" s="54"/>
      <c r="R7" s="54"/>
      <c r="S7" s="59"/>
    </row>
    <row r="8" spans="2:19" ht="13" thickBot="1" x14ac:dyDescent="0.3">
      <c r="B8" s="9"/>
      <c r="C8" s="9"/>
      <c r="D8" s="9"/>
      <c r="E8" s="7"/>
      <c r="F8" s="7"/>
      <c r="G8" s="9"/>
      <c r="H8" s="9"/>
      <c r="I8" s="8"/>
      <c r="J8" s="9"/>
      <c r="K8" s="65"/>
      <c r="N8" s="58"/>
      <c r="O8" s="54"/>
      <c r="P8" s="54"/>
      <c r="Q8" s="54"/>
      <c r="R8" s="54"/>
      <c r="S8" s="59"/>
    </row>
    <row r="9" spans="2:19" ht="15" x14ac:dyDescent="0.3">
      <c r="B9" s="9"/>
      <c r="C9" s="81" t="s">
        <v>75</v>
      </c>
      <c r="D9" s="82"/>
      <c r="E9" s="82"/>
      <c r="F9" s="82"/>
      <c r="G9" s="82"/>
      <c r="H9" s="29"/>
      <c r="I9" s="48">
        <v>29500</v>
      </c>
      <c r="J9" s="11" t="str">
        <f>IF(OR(I9="", I9=M9),"","*")</f>
        <v/>
      </c>
      <c r="K9" s="66"/>
      <c r="M9" s="35">
        <v>29500</v>
      </c>
      <c r="N9" s="58"/>
      <c r="O9" s="54"/>
      <c r="P9" s="54"/>
      <c r="Q9" s="54"/>
      <c r="R9" s="54"/>
      <c r="S9" s="59"/>
    </row>
    <row r="10" spans="2:19" ht="15.65" customHeight="1" x14ac:dyDescent="0.3">
      <c r="B10" s="9"/>
      <c r="C10" s="67" t="s">
        <v>76</v>
      </c>
      <c r="D10" s="83"/>
      <c r="E10" s="83"/>
      <c r="F10" s="83"/>
      <c r="G10" s="51"/>
      <c r="H10" s="50"/>
      <c r="I10" s="49"/>
      <c r="J10" s="11" t="str">
        <f>IF(OR(I10="", I10=L10),"","*")</f>
        <v/>
      </c>
      <c r="K10" s="66"/>
      <c r="L10" s="35"/>
      <c r="N10" s="58"/>
      <c r="O10" s="54"/>
      <c r="P10" s="54"/>
      <c r="Q10" s="54"/>
      <c r="R10" s="54"/>
      <c r="S10" s="59"/>
    </row>
    <row r="11" spans="2:19" ht="15.65" customHeight="1" x14ac:dyDescent="0.3">
      <c r="B11" s="9"/>
      <c r="C11" s="67" t="s">
        <v>78</v>
      </c>
      <c r="D11" s="67"/>
      <c r="E11" s="67"/>
      <c r="F11" s="67"/>
      <c r="G11" s="25">
        <f>(200000-150000)*0.085</f>
        <v>4250</v>
      </c>
      <c r="H11" s="50" t="str">
        <f>IF(OR(G11="", G11=L11),"","*")</f>
        <v/>
      </c>
      <c r="I11" s="49"/>
      <c r="J11" s="11"/>
      <c r="K11" s="66"/>
      <c r="L11" s="35">
        <f>50000*0.085</f>
        <v>4250</v>
      </c>
      <c r="N11" s="58"/>
      <c r="O11" s="54"/>
      <c r="P11" s="54"/>
      <c r="Q11" s="54"/>
      <c r="R11" s="54"/>
      <c r="S11" s="59"/>
    </row>
    <row r="12" spans="2:19" ht="15.65" customHeight="1" x14ac:dyDescent="0.3">
      <c r="B12" s="9"/>
      <c r="C12" s="67" t="s">
        <v>80</v>
      </c>
      <c r="D12" s="83"/>
      <c r="E12" s="83"/>
      <c r="F12" s="83"/>
      <c r="G12" s="52"/>
      <c r="H12" s="50"/>
      <c r="I12" s="49"/>
      <c r="J12" s="11"/>
      <c r="K12" s="66"/>
      <c r="L12" s="35"/>
      <c r="N12" s="58"/>
      <c r="O12" s="54"/>
      <c r="P12" s="54"/>
      <c r="Q12" s="54"/>
      <c r="R12" s="54"/>
      <c r="S12" s="59"/>
    </row>
    <row r="13" spans="2:19" ht="15" x14ac:dyDescent="0.3">
      <c r="B13" s="9"/>
      <c r="C13" s="67" t="s">
        <v>79</v>
      </c>
      <c r="D13" s="83"/>
      <c r="E13" s="83"/>
      <c r="F13" s="83"/>
      <c r="G13" s="25">
        <f>(295000-200000)*0.1</f>
        <v>9500</v>
      </c>
      <c r="H13" s="50" t="str">
        <f>IF(OR(G13="", G13=L13),"","*")</f>
        <v/>
      </c>
      <c r="I13" s="49"/>
      <c r="J13" s="11" t="str">
        <f>IF(OR(I13="", I13=L13),"","*")</f>
        <v/>
      </c>
      <c r="K13" s="66"/>
      <c r="L13" s="35">
        <f>(295000-200000)*0.1</f>
        <v>9500</v>
      </c>
      <c r="N13" s="58"/>
      <c r="O13" s="54"/>
      <c r="P13" s="54"/>
      <c r="Q13" s="54"/>
      <c r="R13" s="54"/>
      <c r="S13" s="59"/>
    </row>
    <row r="14" spans="2:19" ht="15" x14ac:dyDescent="0.3">
      <c r="B14" s="9"/>
      <c r="C14" s="67" t="s">
        <v>77</v>
      </c>
      <c r="D14" s="83"/>
      <c r="E14" s="83"/>
      <c r="F14" s="83"/>
      <c r="G14" s="83"/>
      <c r="H14" s="30"/>
      <c r="I14" s="2">
        <f>G11+G13</f>
        <v>13750</v>
      </c>
      <c r="J14" s="11" t="str">
        <f>IF(OR(I14="", I14=M14),"","*")</f>
        <v/>
      </c>
      <c r="K14" s="66"/>
      <c r="M14" s="35">
        <f>L11+L13</f>
        <v>13750</v>
      </c>
      <c r="N14" s="58"/>
      <c r="O14" s="54"/>
      <c r="P14" s="54"/>
      <c r="Q14" s="54"/>
      <c r="R14" s="54"/>
      <c r="S14" s="59"/>
    </row>
    <row r="15" spans="2:19" ht="15.5" thickBot="1" x14ac:dyDescent="0.35">
      <c r="B15" s="9"/>
      <c r="C15" s="9"/>
      <c r="D15" s="9"/>
      <c r="E15" s="67" t="s">
        <v>81</v>
      </c>
      <c r="F15" s="67"/>
      <c r="G15" s="67"/>
      <c r="H15" s="26"/>
      <c r="I15" s="40">
        <f>I9+I14</f>
        <v>43250</v>
      </c>
      <c r="J15" s="11" t="str">
        <f>IF(OR(I15="", I15=M15),"","*")</f>
        <v/>
      </c>
      <c r="K15" s="66"/>
      <c r="M15" s="53">
        <f>SUM(M9:M14)</f>
        <v>43250</v>
      </c>
      <c r="N15" s="60"/>
      <c r="O15" s="61"/>
      <c r="P15" s="61"/>
      <c r="Q15" s="61"/>
      <c r="R15" s="61"/>
      <c r="S15" s="62"/>
    </row>
    <row r="16" spans="2:19" ht="13" thickTop="1" x14ac:dyDescent="0.25">
      <c r="B16" s="9"/>
      <c r="C16" s="9"/>
      <c r="D16" s="9"/>
      <c r="E16" s="9"/>
      <c r="F16" s="9"/>
      <c r="G16" s="9"/>
      <c r="H16" s="9"/>
      <c r="I16" s="9"/>
      <c r="J16" s="9"/>
      <c r="K16" s="65"/>
    </row>
    <row r="17" spans="14:19" ht="13.5" thickBot="1" x14ac:dyDescent="0.35">
      <c r="N17" s="69" t="s">
        <v>86</v>
      </c>
      <c r="O17" s="69"/>
      <c r="P17" s="69"/>
      <c r="Q17" s="69"/>
      <c r="R17" s="69"/>
      <c r="S17" s="69"/>
    </row>
    <row r="18" spans="14:19" ht="13" thickTop="1" x14ac:dyDescent="0.25">
      <c r="N18" s="55"/>
      <c r="O18" s="56"/>
      <c r="P18" s="56"/>
      <c r="Q18" s="56"/>
      <c r="R18" s="56"/>
      <c r="S18" s="57"/>
    </row>
    <row r="19" spans="14:19" x14ac:dyDescent="0.25">
      <c r="N19" s="58"/>
      <c r="O19" s="54"/>
      <c r="P19" s="54"/>
      <c r="Q19" s="54"/>
      <c r="R19" s="54"/>
      <c r="S19" s="59"/>
    </row>
    <row r="20" spans="14:19" x14ac:dyDescent="0.25">
      <c r="N20" s="58"/>
      <c r="O20" s="54"/>
      <c r="P20" s="54"/>
      <c r="Q20" s="54"/>
      <c r="R20" s="54"/>
      <c r="S20" s="59"/>
    </row>
    <row r="21" spans="14:19" x14ac:dyDescent="0.25">
      <c r="N21" s="58"/>
      <c r="O21" s="54"/>
      <c r="P21" s="54"/>
      <c r="Q21" s="54"/>
      <c r="R21" s="54"/>
      <c r="S21" s="59"/>
    </row>
    <row r="22" spans="14:19" x14ac:dyDescent="0.25">
      <c r="N22" s="58"/>
      <c r="O22" s="54"/>
      <c r="P22" s="54"/>
      <c r="Q22" s="54"/>
      <c r="R22" s="54"/>
      <c r="S22" s="59"/>
    </row>
    <row r="23" spans="14:19" x14ac:dyDescent="0.25">
      <c r="N23" s="58"/>
      <c r="O23" s="54"/>
      <c r="P23" s="54"/>
      <c r="Q23" s="54"/>
      <c r="R23" s="54"/>
      <c r="S23" s="59"/>
    </row>
    <row r="24" spans="14:19" x14ac:dyDescent="0.25">
      <c r="N24" s="58"/>
      <c r="O24" s="54"/>
      <c r="P24" s="54"/>
      <c r="Q24" s="54"/>
      <c r="R24" s="54"/>
      <c r="S24" s="59"/>
    </row>
    <row r="25" spans="14:19" x14ac:dyDescent="0.25">
      <c r="N25" s="58"/>
      <c r="O25" s="54"/>
      <c r="P25" s="54"/>
      <c r="Q25" s="54"/>
      <c r="R25" s="54"/>
      <c r="S25" s="59"/>
    </row>
    <row r="26" spans="14:19" x14ac:dyDescent="0.25">
      <c r="N26" s="58"/>
      <c r="O26" s="54"/>
      <c r="P26" s="54"/>
      <c r="Q26" s="54"/>
      <c r="R26" s="54"/>
      <c r="S26" s="59"/>
    </row>
    <row r="27" spans="14:19" x14ac:dyDescent="0.25">
      <c r="N27" s="58"/>
      <c r="O27" s="54"/>
      <c r="P27" s="54"/>
      <c r="Q27" s="54"/>
      <c r="R27" s="54"/>
      <c r="S27" s="59"/>
    </row>
    <row r="28" spans="14:19" x14ac:dyDescent="0.25">
      <c r="N28" s="58"/>
      <c r="O28" s="54"/>
      <c r="P28" s="54"/>
      <c r="Q28" s="54"/>
      <c r="R28" s="54"/>
      <c r="S28" s="59"/>
    </row>
    <row r="29" spans="14:19" x14ac:dyDescent="0.25">
      <c r="N29" s="58"/>
      <c r="O29" s="54"/>
      <c r="P29" s="54"/>
      <c r="Q29" s="54"/>
      <c r="R29" s="54"/>
      <c r="S29" s="59"/>
    </row>
    <row r="30" spans="14:19" x14ac:dyDescent="0.25">
      <c r="N30" s="58"/>
      <c r="O30" s="54"/>
      <c r="P30" s="54"/>
      <c r="Q30" s="54"/>
      <c r="R30" s="54"/>
      <c r="S30" s="59"/>
    </row>
    <row r="31" spans="14:19" x14ac:dyDescent="0.25">
      <c r="N31" s="58"/>
      <c r="O31" s="54"/>
      <c r="P31" s="54"/>
      <c r="Q31" s="54"/>
      <c r="R31" s="54"/>
      <c r="S31" s="59"/>
    </row>
    <row r="32" spans="14:19" x14ac:dyDescent="0.25">
      <c r="N32" s="58"/>
      <c r="O32" s="54"/>
      <c r="P32" s="54"/>
      <c r="Q32" s="54"/>
      <c r="R32" s="54"/>
      <c r="S32" s="59"/>
    </row>
    <row r="33" spans="14:19" ht="13" thickBot="1" x14ac:dyDescent="0.3">
      <c r="N33" s="60"/>
      <c r="O33" s="61"/>
      <c r="P33" s="61"/>
      <c r="Q33" s="61"/>
      <c r="R33" s="61"/>
      <c r="S33" s="62"/>
    </row>
    <row r="34" spans="14:19" ht="13" thickTop="1" x14ac:dyDescent="0.25"/>
  </sheetData>
  <sheetProtection password="F4C4" sheet="1" objects="1" scenarios="1"/>
  <mergeCells count="10">
    <mergeCell ref="N5:S5"/>
    <mergeCell ref="N17:S17"/>
    <mergeCell ref="E15:G15"/>
    <mergeCell ref="D1:H1"/>
    <mergeCell ref="C9:G9"/>
    <mergeCell ref="C10:F10"/>
    <mergeCell ref="C12:F12"/>
    <mergeCell ref="C14:G14"/>
    <mergeCell ref="C11:F11"/>
    <mergeCell ref="C13:F13"/>
  </mergeCells>
  <phoneticPr fontId="8" type="noConversion"/>
  <pageMargins left="0.75" right="0.75" top="1" bottom="1" header="0.5" footer="0.5"/>
  <pageSetup orientation="landscape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B1:S34"/>
  <sheetViews>
    <sheetView showGridLines="0" workbookViewId="0">
      <selection activeCell="D1" sqref="D1:H1"/>
    </sheetView>
  </sheetViews>
  <sheetFormatPr defaultRowHeight="12.5" x14ac:dyDescent="0.25"/>
  <cols>
    <col min="1" max="2" width="2.81640625" customWidth="1"/>
    <col min="3" max="3" width="13" customWidth="1"/>
    <col min="4" max="4" width="3.26953125" customWidth="1"/>
    <col min="7" max="7" width="12.7265625" customWidth="1"/>
    <col min="8" max="8" width="1.81640625" customWidth="1"/>
    <col min="9" max="9" width="12.1796875" bestFit="1" customWidth="1"/>
    <col min="10" max="10" width="1.26953125" customWidth="1"/>
    <col min="11" max="11" width="1.81640625" customWidth="1"/>
    <col min="12" max="12" width="10.1796875" hidden="1" customWidth="1"/>
    <col min="13" max="13" width="10.81640625" hidden="1" customWidth="1"/>
  </cols>
  <sheetData>
    <row r="1" spans="2:19" ht="13" x14ac:dyDescent="0.3">
      <c r="C1" s="4" t="s">
        <v>11</v>
      </c>
      <c r="D1" s="68"/>
      <c r="E1" s="68"/>
      <c r="F1" s="68"/>
      <c r="G1" s="68"/>
      <c r="H1" s="68"/>
    </row>
    <row r="2" spans="2:19" ht="13" x14ac:dyDescent="0.3">
      <c r="C2" s="4"/>
      <c r="D2" s="4"/>
      <c r="E2" s="28"/>
      <c r="F2" s="28"/>
      <c r="G2" s="28"/>
      <c r="H2" s="28"/>
      <c r="I2" s="28"/>
    </row>
    <row r="3" spans="2:19" ht="13" x14ac:dyDescent="0.3">
      <c r="C3" s="22" t="s">
        <v>15</v>
      </c>
      <c r="D3" s="4"/>
      <c r="E3" s="28"/>
      <c r="F3" s="28"/>
      <c r="G3" s="28"/>
      <c r="H3" s="28"/>
      <c r="I3" s="28"/>
    </row>
    <row r="4" spans="2:19" ht="13" x14ac:dyDescent="0.3">
      <c r="C4" s="22" t="s">
        <v>16</v>
      </c>
      <c r="D4" s="4"/>
      <c r="E4" s="28"/>
      <c r="F4" s="28"/>
      <c r="G4" s="28"/>
      <c r="H4" s="28"/>
      <c r="I4" s="28"/>
    </row>
    <row r="5" spans="2:19" ht="13.5" thickBot="1" x14ac:dyDescent="0.35">
      <c r="C5" s="22"/>
      <c r="D5" s="4"/>
      <c r="E5" s="28"/>
      <c r="F5" s="28"/>
      <c r="G5" s="28"/>
      <c r="H5" s="28"/>
      <c r="I5" s="28"/>
      <c r="N5" s="69" t="s">
        <v>82</v>
      </c>
      <c r="O5" s="69"/>
      <c r="P5" s="69"/>
      <c r="Q5" s="69"/>
      <c r="R5" s="69"/>
      <c r="S5" s="69"/>
    </row>
    <row r="6" spans="2:19" ht="13.5" thickTop="1" x14ac:dyDescent="0.3">
      <c r="C6" s="4" t="s">
        <v>85</v>
      </c>
      <c r="D6" s="4"/>
      <c r="E6" s="28"/>
      <c r="F6" s="28"/>
      <c r="G6" s="28"/>
      <c r="H6" s="28"/>
      <c r="N6" s="55"/>
      <c r="O6" s="56"/>
      <c r="P6" s="56"/>
      <c r="Q6" s="56"/>
      <c r="R6" s="56"/>
      <c r="S6" s="57"/>
    </row>
    <row r="7" spans="2:19" ht="13" x14ac:dyDescent="0.3">
      <c r="B7" s="9"/>
      <c r="C7" s="6"/>
      <c r="D7" s="6"/>
      <c r="E7" s="7"/>
      <c r="F7" s="8"/>
      <c r="G7" s="9"/>
      <c r="H7" s="8"/>
      <c r="I7" s="8"/>
      <c r="J7" s="9"/>
      <c r="K7" s="65"/>
      <c r="N7" s="58"/>
      <c r="O7" s="54"/>
      <c r="P7" s="54"/>
      <c r="Q7" s="54"/>
      <c r="R7" s="54"/>
      <c r="S7" s="59"/>
    </row>
    <row r="8" spans="2:19" ht="13" thickBot="1" x14ac:dyDescent="0.3">
      <c r="B8" s="9"/>
      <c r="C8" s="9"/>
      <c r="D8" s="9"/>
      <c r="E8" s="7"/>
      <c r="F8" s="7"/>
      <c r="G8" s="9"/>
      <c r="H8" s="9"/>
      <c r="I8" s="8"/>
      <c r="J8" s="9"/>
      <c r="K8" s="65"/>
      <c r="N8" s="58"/>
      <c r="O8" s="54"/>
      <c r="P8" s="54"/>
      <c r="Q8" s="54"/>
      <c r="R8" s="54"/>
      <c r="S8" s="59"/>
    </row>
    <row r="9" spans="2:19" ht="15" x14ac:dyDescent="0.3">
      <c r="B9" s="9"/>
      <c r="C9" s="81" t="s">
        <v>75</v>
      </c>
      <c r="D9" s="82"/>
      <c r="E9" s="82"/>
      <c r="F9" s="82"/>
      <c r="G9" s="82"/>
      <c r="H9" s="29"/>
      <c r="I9" s="48">
        <v>34500</v>
      </c>
      <c r="J9" s="11" t="str">
        <f>IF(OR(I9="", I9=M9),"","*")</f>
        <v/>
      </c>
      <c r="K9" s="66"/>
      <c r="M9" s="35">
        <v>34500</v>
      </c>
      <c r="N9" s="58"/>
      <c r="O9" s="54"/>
      <c r="P9" s="54"/>
      <c r="Q9" s="54"/>
      <c r="R9" s="54"/>
      <c r="S9" s="59"/>
    </row>
    <row r="10" spans="2:19" ht="15.65" customHeight="1" x14ac:dyDescent="0.3">
      <c r="B10" s="9"/>
      <c r="C10" s="67" t="s">
        <v>76</v>
      </c>
      <c r="D10" s="83"/>
      <c r="E10" s="83"/>
      <c r="F10" s="83"/>
      <c r="G10" s="51"/>
      <c r="H10" s="50"/>
      <c r="I10" s="49"/>
      <c r="J10" s="11" t="str">
        <f>IF(OR(I10="", I10=L10),"","*")</f>
        <v/>
      </c>
      <c r="K10" s="66"/>
      <c r="L10" s="35"/>
      <c r="N10" s="58"/>
      <c r="O10" s="54"/>
      <c r="P10" s="54"/>
      <c r="Q10" s="54"/>
      <c r="R10" s="54"/>
      <c r="S10" s="59"/>
    </row>
    <row r="11" spans="2:19" ht="15.65" customHeight="1" x14ac:dyDescent="0.3">
      <c r="B11" s="9"/>
      <c r="C11" s="67" t="s">
        <v>78</v>
      </c>
      <c r="D11" s="67"/>
      <c r="E11" s="67"/>
      <c r="F11" s="67"/>
      <c r="G11" s="25">
        <f>(200000-150000)*0.095</f>
        <v>4750</v>
      </c>
      <c r="H11" s="50" t="str">
        <f>IF(OR(G11="", G11=L11),"","*")</f>
        <v/>
      </c>
      <c r="I11" s="49"/>
      <c r="J11" s="11"/>
      <c r="K11" s="66"/>
      <c r="L11" s="35">
        <f>50000*0.095</f>
        <v>4750</v>
      </c>
      <c r="N11" s="58"/>
      <c r="O11" s="54"/>
      <c r="P11" s="54"/>
      <c r="Q11" s="54"/>
      <c r="R11" s="54"/>
      <c r="S11" s="59"/>
    </row>
    <row r="12" spans="2:19" ht="15.65" customHeight="1" x14ac:dyDescent="0.3">
      <c r="B12" s="9"/>
      <c r="C12" s="67" t="s">
        <v>80</v>
      </c>
      <c r="D12" s="83"/>
      <c r="E12" s="83"/>
      <c r="F12" s="83"/>
      <c r="G12" s="52"/>
      <c r="H12" s="50"/>
      <c r="I12" s="49"/>
      <c r="J12" s="11"/>
      <c r="K12" s="66"/>
      <c r="L12" s="35"/>
      <c r="N12" s="58"/>
      <c r="O12" s="54"/>
      <c r="P12" s="54"/>
      <c r="Q12" s="54"/>
      <c r="R12" s="54"/>
      <c r="S12" s="59"/>
    </row>
    <row r="13" spans="2:19" ht="15" x14ac:dyDescent="0.3">
      <c r="B13" s="9"/>
      <c r="C13" s="67" t="s">
        <v>79</v>
      </c>
      <c r="D13" s="83"/>
      <c r="E13" s="83"/>
      <c r="F13" s="83"/>
      <c r="G13" s="25">
        <f>(315000-200000)*0.12</f>
        <v>13800</v>
      </c>
      <c r="H13" s="50" t="str">
        <f>IF(OR(G13="", G13=L13),"","*")</f>
        <v/>
      </c>
      <c r="I13" s="49"/>
      <c r="J13" s="11" t="str">
        <f>IF(OR(I13="", I13=L13),"","*")</f>
        <v/>
      </c>
      <c r="K13" s="66"/>
      <c r="L13" s="35">
        <f>(315000-200000)*0.12</f>
        <v>13800</v>
      </c>
      <c r="N13" s="58"/>
      <c r="O13" s="54"/>
      <c r="P13" s="54"/>
      <c r="Q13" s="54"/>
      <c r="R13" s="54"/>
      <c r="S13" s="59"/>
    </row>
    <row r="14" spans="2:19" ht="15" x14ac:dyDescent="0.3">
      <c r="B14" s="9"/>
      <c r="C14" s="67" t="s">
        <v>77</v>
      </c>
      <c r="D14" s="83"/>
      <c r="E14" s="83"/>
      <c r="F14" s="83"/>
      <c r="G14" s="83"/>
      <c r="H14" s="30"/>
      <c r="I14" s="2">
        <f>G11+G13</f>
        <v>18550</v>
      </c>
      <c r="J14" s="11" t="str">
        <f>IF(OR(I14="", I14=M14),"","*")</f>
        <v/>
      </c>
      <c r="K14" s="66"/>
      <c r="M14" s="35">
        <f>L11+L13</f>
        <v>18550</v>
      </c>
      <c r="N14" s="58"/>
      <c r="O14" s="54"/>
      <c r="P14" s="54"/>
      <c r="Q14" s="54"/>
      <c r="R14" s="54"/>
      <c r="S14" s="59"/>
    </row>
    <row r="15" spans="2:19" ht="15.5" thickBot="1" x14ac:dyDescent="0.35">
      <c r="B15" s="9"/>
      <c r="C15" s="9"/>
      <c r="D15" s="9"/>
      <c r="E15" s="67" t="s">
        <v>81</v>
      </c>
      <c r="F15" s="67"/>
      <c r="G15" s="67"/>
      <c r="H15" s="26"/>
      <c r="I15" s="40">
        <f>I9+I14</f>
        <v>53050</v>
      </c>
      <c r="J15" s="11" t="str">
        <f>IF(OR(I15="", I15=M15),"","*")</f>
        <v/>
      </c>
      <c r="K15" s="66"/>
      <c r="M15" s="53">
        <f>SUM(M9:M14)</f>
        <v>53050</v>
      </c>
      <c r="N15" s="60"/>
      <c r="O15" s="61"/>
      <c r="P15" s="61"/>
      <c r="Q15" s="61"/>
      <c r="R15" s="61"/>
      <c r="S15" s="62"/>
    </row>
    <row r="16" spans="2:19" ht="13" thickTop="1" x14ac:dyDescent="0.25">
      <c r="B16" s="9"/>
      <c r="C16" s="9"/>
      <c r="D16" s="9"/>
      <c r="E16" s="9"/>
      <c r="F16" s="9"/>
      <c r="G16" s="9"/>
      <c r="H16" s="9"/>
      <c r="I16" s="9"/>
      <c r="J16" s="9"/>
      <c r="K16" s="65"/>
    </row>
    <row r="17" spans="14:19" ht="13.5" thickBot="1" x14ac:dyDescent="0.35">
      <c r="N17" s="69" t="s">
        <v>86</v>
      </c>
      <c r="O17" s="69"/>
      <c r="P17" s="69"/>
      <c r="Q17" s="69"/>
      <c r="R17" s="69"/>
      <c r="S17" s="69"/>
    </row>
    <row r="18" spans="14:19" ht="13" thickTop="1" x14ac:dyDescent="0.25">
      <c r="N18" s="55"/>
      <c r="O18" s="56"/>
      <c r="P18" s="56"/>
      <c r="Q18" s="56"/>
      <c r="R18" s="56"/>
      <c r="S18" s="57"/>
    </row>
    <row r="19" spans="14:19" x14ac:dyDescent="0.25">
      <c r="N19" s="58"/>
      <c r="O19" s="54"/>
      <c r="P19" s="54"/>
      <c r="Q19" s="54"/>
      <c r="R19" s="54"/>
      <c r="S19" s="59"/>
    </row>
    <row r="20" spans="14:19" x14ac:dyDescent="0.25">
      <c r="N20" s="58"/>
      <c r="O20" s="54"/>
      <c r="P20" s="54"/>
      <c r="Q20" s="54"/>
      <c r="R20" s="54"/>
      <c r="S20" s="59"/>
    </row>
    <row r="21" spans="14:19" x14ac:dyDescent="0.25">
      <c r="N21" s="58"/>
      <c r="O21" s="54"/>
      <c r="P21" s="54"/>
      <c r="Q21" s="54"/>
      <c r="R21" s="54"/>
      <c r="S21" s="59"/>
    </row>
    <row r="22" spans="14:19" x14ac:dyDescent="0.25">
      <c r="N22" s="58"/>
      <c r="O22" s="54"/>
      <c r="P22" s="54"/>
      <c r="Q22" s="54"/>
      <c r="R22" s="54"/>
      <c r="S22" s="59"/>
    </row>
    <row r="23" spans="14:19" x14ac:dyDescent="0.25">
      <c r="N23" s="58"/>
      <c r="O23" s="54"/>
      <c r="P23" s="54"/>
      <c r="Q23" s="54"/>
      <c r="R23" s="54"/>
      <c r="S23" s="59"/>
    </row>
    <row r="24" spans="14:19" x14ac:dyDescent="0.25">
      <c r="N24" s="58"/>
      <c r="O24" s="54"/>
      <c r="P24" s="54"/>
      <c r="Q24" s="54"/>
      <c r="R24" s="54"/>
      <c r="S24" s="59"/>
    </row>
    <row r="25" spans="14:19" x14ac:dyDescent="0.25">
      <c r="N25" s="58"/>
      <c r="O25" s="54"/>
      <c r="P25" s="54"/>
      <c r="Q25" s="54"/>
      <c r="R25" s="54"/>
      <c r="S25" s="59"/>
    </row>
    <row r="26" spans="14:19" x14ac:dyDescent="0.25">
      <c r="N26" s="58"/>
      <c r="O26" s="54"/>
      <c r="P26" s="54"/>
      <c r="Q26" s="54"/>
      <c r="R26" s="54"/>
      <c r="S26" s="59"/>
    </row>
    <row r="27" spans="14:19" x14ac:dyDescent="0.25">
      <c r="N27" s="58"/>
      <c r="O27" s="54"/>
      <c r="P27" s="54"/>
      <c r="Q27" s="54"/>
      <c r="R27" s="54"/>
      <c r="S27" s="59"/>
    </row>
    <row r="28" spans="14:19" x14ac:dyDescent="0.25">
      <c r="N28" s="58"/>
      <c r="O28" s="54"/>
      <c r="P28" s="54"/>
      <c r="Q28" s="54"/>
      <c r="R28" s="54"/>
      <c r="S28" s="59"/>
    </row>
    <row r="29" spans="14:19" x14ac:dyDescent="0.25">
      <c r="N29" s="58"/>
      <c r="O29" s="54"/>
      <c r="P29" s="54"/>
      <c r="Q29" s="54"/>
      <c r="R29" s="54"/>
      <c r="S29" s="59"/>
    </row>
    <row r="30" spans="14:19" x14ac:dyDescent="0.25">
      <c r="N30" s="58"/>
      <c r="O30" s="54"/>
      <c r="P30" s="54"/>
      <c r="Q30" s="54"/>
      <c r="R30" s="54"/>
      <c r="S30" s="59"/>
    </row>
    <row r="31" spans="14:19" x14ac:dyDescent="0.25">
      <c r="N31" s="58"/>
      <c r="O31" s="54"/>
      <c r="P31" s="54"/>
      <c r="Q31" s="54"/>
      <c r="R31" s="54"/>
      <c r="S31" s="59"/>
    </row>
    <row r="32" spans="14:19" x14ac:dyDescent="0.25">
      <c r="N32" s="58"/>
      <c r="O32" s="54"/>
      <c r="P32" s="54"/>
      <c r="Q32" s="54"/>
      <c r="R32" s="54"/>
      <c r="S32" s="59"/>
    </row>
    <row r="33" spans="14:19" ht="13" thickBot="1" x14ac:dyDescent="0.3">
      <c r="N33" s="60"/>
      <c r="O33" s="61"/>
      <c r="P33" s="61"/>
      <c r="Q33" s="61"/>
      <c r="R33" s="61"/>
      <c r="S33" s="62"/>
    </row>
    <row r="34" spans="14:19" ht="13" thickTop="1" x14ac:dyDescent="0.25"/>
  </sheetData>
  <sheetProtection password="F4C4" sheet="1" objects="1" scenarios="1"/>
  <mergeCells count="10">
    <mergeCell ref="N5:S5"/>
    <mergeCell ref="N17:S17"/>
    <mergeCell ref="E15:G15"/>
    <mergeCell ref="D1:H1"/>
    <mergeCell ref="C9:G9"/>
    <mergeCell ref="C10:F10"/>
    <mergeCell ref="C12:F12"/>
    <mergeCell ref="C14:G14"/>
    <mergeCell ref="C11:F11"/>
    <mergeCell ref="C13:F13"/>
  </mergeCells>
  <phoneticPr fontId="8" type="noConversion"/>
  <pageMargins left="0.75" right="0.61" top="1" bottom="1" header="0.5" footer="0.5"/>
  <pageSetup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Excel Instructions</vt:lpstr>
      <vt:lpstr>2-3A</vt:lpstr>
      <vt:lpstr>2-3B</vt:lpstr>
      <vt:lpstr>2-4A</vt:lpstr>
      <vt:lpstr>2-4B</vt:lpstr>
      <vt:lpstr>2-18A</vt:lpstr>
      <vt:lpstr>2-18B</vt:lpstr>
      <vt:lpstr>2-20A</vt:lpstr>
      <vt:lpstr>2-20B</vt:lpstr>
    </vt:vector>
  </TitlesOfParts>
  <Company>Spokane Falls Community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css-stuservtest</dc:creator>
  <cp:lastModifiedBy>Bernie</cp:lastModifiedBy>
  <cp:lastPrinted>2012-06-01T19:07:55Z</cp:lastPrinted>
  <dcterms:created xsi:type="dcterms:W3CDTF">2002-08-15T14:59:01Z</dcterms:created>
  <dcterms:modified xsi:type="dcterms:W3CDTF">2013-05-29T22:29:34Z</dcterms:modified>
</cp:coreProperties>
</file>