
<file path=[Content_Types].xml><?xml version="1.0" encoding="utf-8"?>
<Types xmlns="http://schemas.openxmlformats.org/package/2006/content-types">
  <Default Extension="bin" ContentType="application/vnd.ms-office.activeX"/>
  <Override PartName="/xl/printerSettings/printerSettings1.bin" ContentType="application/vnd.openxmlformats-officedocument.spreadsheetml.printerSettings"/>
  <Override PartName="/xl/activeX/activeX9.xml" ContentType="application/vnd.ms-office.activeX+xml"/>
  <Override PartName="/xl/theme/theme1.xml" ContentType="application/vnd.openxmlformats-officedocument.theme+xml"/>
  <Override PartName="/xl/styles.xml" ContentType="application/vnd.openxmlformats-officedocument.spreadsheetml.styles+xml"/>
  <Override PartName="/xl/activeX/activeX7.xml" ContentType="application/vnd.ms-office.activeX+xml"/>
  <Override PartName="/xl/activeX/activeX8.xml" ContentType="application/vnd.ms-office.activeX+xml"/>
  <Override PartName="/xl/charts/chart4.xml" ContentType="application/vnd.openxmlformats-officedocument.drawingml.chart+xml"/>
  <Override PartName="/xl/charts/chart5.xml" ContentType="application/vnd.openxmlformats-officedocument.drawingml.chart+xml"/>
  <Default Extension="emf" ContentType="image/x-emf"/>
  <Override PartName="/xl/activeX/activeX5.xml" ContentType="application/vnd.ms-office.activeX+xml"/>
  <Override PartName="/xl/activeX/activeX6.xml" ContentType="application/vnd.ms-office.activeX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activeX/activeX2.xml" ContentType="application/vnd.ms-office.activeX+xml"/>
  <Override PartName="/xl/activeX/activeX3.xml" ContentType="application/vnd.ms-office.activeX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activeX/activeX4.xml" ContentType="application/vnd.ms-office.activeX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activeX/activeX1.xml" ContentType="application/vnd.ms-office.activeX+xml"/>
  <Override PartName="/xl/activeX/activeX13.xml" ContentType="application/vnd.ms-office.activeX+xml"/>
  <Override PartName="/xl/activeX/activeX14.xml" ContentType="application/vnd.ms-office.activeX+xml"/>
  <Override PartName="/xl/worksheets/sheet1.xml" ContentType="application/vnd.openxmlformats-officedocument.spreadsheetml.worksheet+xml"/>
  <Default Extension="vml" ContentType="application/vnd.openxmlformats-officedocument.vmlDrawing"/>
  <Override PartName="/xl/activeX/activeX11.xml" ContentType="application/vnd.ms-office.activeX+xml"/>
  <Override PartName="/xl/activeX/activeX12.xml" ContentType="application/vnd.ms-office.activeX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activeX/activeX10.xml" ContentType="application/vnd.ms-office.activeX+xml"/>
  <Override PartName="/xl/printerSettings/printerSettings2.bin" ContentType="application/vnd.openxmlformats-officedocument.spreadsheetml.printerSettings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checkCompatibility="1"/>
  <bookViews>
    <workbookView xWindow="150" yWindow="150" windowWidth="15180" windowHeight="8580"/>
  </bookViews>
  <sheets>
    <sheet name="LBD 1.1" sheetId="1" r:id="rId1"/>
    <sheet name="LBD 1.2" sheetId="2" r:id="rId2"/>
    <sheet name="LBD1.3" sheetId="4" r:id="rId3"/>
    <sheet name="LBD 1.4" sheetId="3" r:id="rId4"/>
  </sheets>
  <calcPr calcId="125725"/>
</workbook>
</file>

<file path=xl/calcChain.xml><?xml version="1.0" encoding="utf-8"?>
<calcChain xmlns="http://schemas.openxmlformats.org/spreadsheetml/2006/main">
  <c r="M1" i="4"/>
  <c r="M2" s="1"/>
  <c r="H1"/>
  <c r="G2" s="1"/>
  <c r="D31" i="3"/>
  <c r="C16"/>
  <c r="E31"/>
  <c r="E32"/>
  <c r="D16" s="1"/>
  <c r="C17"/>
  <c r="B9"/>
  <c r="I31"/>
  <c r="I32" s="1"/>
  <c r="D17" s="1"/>
  <c r="H31"/>
  <c r="H30"/>
  <c r="B12"/>
  <c r="A13"/>
  <c r="D30"/>
  <c r="B5"/>
  <c r="A6"/>
  <c r="B2" i="2"/>
  <c r="B3"/>
  <c r="D9"/>
  <c r="B4"/>
  <c r="E9" s="1"/>
  <c r="B9" i="1"/>
  <c r="A15" s="1"/>
  <c r="A6"/>
  <c r="B5"/>
  <c r="A9" i="2"/>
  <c r="A10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B107" l="1"/>
  <c r="B106"/>
  <c r="B102"/>
  <c r="B98"/>
  <c r="B94"/>
  <c r="B90"/>
  <c r="B86"/>
  <c r="B82"/>
  <c r="B78"/>
  <c r="B74"/>
  <c r="B70"/>
  <c r="B66"/>
  <c r="B62"/>
  <c r="B58"/>
  <c r="B54"/>
  <c r="B50"/>
  <c r="B46"/>
  <c r="B42"/>
  <c r="B38"/>
  <c r="B34"/>
  <c r="B30"/>
  <c r="B26"/>
  <c r="B22"/>
  <c r="B18"/>
  <c r="B14"/>
  <c r="B10"/>
  <c r="E18"/>
  <c r="D19"/>
  <c r="D13"/>
  <c r="B15" i="1"/>
  <c r="B16" s="1"/>
  <c r="B9" i="2"/>
  <c r="B13"/>
  <c r="B17"/>
  <c r="B21"/>
  <c r="B25"/>
  <c r="B29"/>
  <c r="B33"/>
  <c r="B37"/>
  <c r="B41"/>
  <c r="B45"/>
  <c r="B49"/>
  <c r="B53"/>
  <c r="B57"/>
  <c r="B61"/>
  <c r="B65"/>
  <c r="B69"/>
  <c r="B73"/>
  <c r="B77"/>
  <c r="B81"/>
  <c r="B85"/>
  <c r="B89"/>
  <c r="B93"/>
  <c r="B97"/>
  <c r="B101"/>
  <c r="B105"/>
  <c r="B8"/>
  <c r="B12"/>
  <c r="B16"/>
  <c r="B20"/>
  <c r="B24"/>
  <c r="B28"/>
  <c r="B32"/>
  <c r="B36"/>
  <c r="B40"/>
  <c r="B44"/>
  <c r="B48"/>
  <c r="B52"/>
  <c r="B56"/>
  <c r="B60"/>
  <c r="B64"/>
  <c r="B68"/>
  <c r="B72"/>
  <c r="B76"/>
  <c r="B80"/>
  <c r="B84"/>
  <c r="B88"/>
  <c r="B92"/>
  <c r="B96"/>
  <c r="B100"/>
  <c r="B104"/>
  <c r="B11"/>
  <c r="B15"/>
  <c r="B19"/>
  <c r="B23"/>
  <c r="B27"/>
  <c r="B31"/>
  <c r="B35"/>
  <c r="B39"/>
  <c r="B43"/>
  <c r="B47"/>
  <c r="B51"/>
  <c r="B55"/>
  <c r="B59"/>
  <c r="B63"/>
  <c r="B67"/>
  <c r="B71"/>
  <c r="B75"/>
  <c r="B79"/>
  <c r="B83"/>
  <c r="B87"/>
  <c r="B91"/>
  <c r="B95"/>
  <c r="B99"/>
  <c r="B103"/>
  <c r="A14" i="1"/>
  <c r="D15" l="1"/>
</calcChain>
</file>

<file path=xl/sharedStrings.xml><?xml version="1.0" encoding="utf-8"?>
<sst xmlns="http://schemas.openxmlformats.org/spreadsheetml/2006/main" count="37" uniqueCount="34">
  <si>
    <t>F=</t>
  </si>
  <si>
    <t>L=</t>
  </si>
  <si>
    <t>Fence Footage</t>
  </si>
  <si>
    <t>Perimeter Constraint</t>
  </si>
  <si>
    <t>Choose Length</t>
  </si>
  <si>
    <t>Coordinates of the Corners of the Rectangle</t>
  </si>
  <si>
    <t>Area of the Rectangle</t>
  </si>
  <si>
    <t>E=</t>
  </si>
  <si>
    <t>Exogenous Parameters</t>
  </si>
  <si>
    <t>Output Constraint</t>
  </si>
  <si>
    <t>Cost at Chosen Input Bundle</t>
  </si>
  <si>
    <t>I =</t>
  </si>
  <si>
    <t>PC =</t>
  </si>
  <si>
    <t>PF =</t>
  </si>
  <si>
    <t>C=</t>
  </si>
  <si>
    <t>Choose Consumption Bundle</t>
  </si>
  <si>
    <t>Budget Constraint</t>
  </si>
  <si>
    <t>Original Perimeter Constraint</t>
  </si>
  <si>
    <t>Original Fence Footage</t>
  </si>
  <si>
    <t>Increment in Fence Footage</t>
  </si>
  <si>
    <r>
      <t>D</t>
    </r>
    <r>
      <rPr>
        <sz val="10"/>
        <rFont val="Arial"/>
        <family val="2"/>
      </rPr>
      <t>F</t>
    </r>
    <r>
      <rPr>
        <sz val="10"/>
        <rFont val="Symbol"/>
        <family val="1"/>
        <charset val="2"/>
      </rPr>
      <t xml:space="preserve"> =</t>
    </r>
  </si>
  <si>
    <t>New Perimeter Constraint</t>
  </si>
  <si>
    <t>Coordinates of the Original Optimal Rectangle</t>
  </si>
  <si>
    <t>Coordinates of the New Optimal Rectangle</t>
  </si>
  <si>
    <r>
      <t>D</t>
    </r>
    <r>
      <rPr>
        <sz val="10"/>
        <rFont val="Arial"/>
        <family val="2"/>
      </rPr>
      <t>W</t>
    </r>
    <r>
      <rPr>
        <sz val="10"/>
        <rFont val="Symbol"/>
        <family val="1"/>
        <charset val="2"/>
      </rPr>
      <t xml:space="preserve"> =</t>
    </r>
  </si>
  <si>
    <t>Increment in Optimal Width</t>
  </si>
  <si>
    <t xml:space="preserve">Income = </t>
  </si>
  <si>
    <t xml:space="preserve">Rainfall = </t>
  </si>
  <si>
    <t>Demand for Corn</t>
  </si>
  <si>
    <t>Supply of Corn</t>
  </si>
  <si>
    <t>Original Demand</t>
  </si>
  <si>
    <t>for Corn</t>
  </si>
  <si>
    <t>Original Supply</t>
  </si>
  <si>
    <t>of Corn</t>
  </si>
</sst>
</file>

<file path=xl/styles.xml><?xml version="1.0" encoding="utf-8"?>
<styleSheet xmlns="http://schemas.openxmlformats.org/spreadsheetml/2006/main">
  <numFmts count="2">
    <numFmt numFmtId="164" formatCode="&quot;$&quot;#,##0.00"/>
    <numFmt numFmtId="165" formatCode="&quot;$&quot;#,##0"/>
  </numFmts>
  <fonts count="5">
    <font>
      <sz val="10"/>
      <name val="Arial"/>
    </font>
    <font>
      <b/>
      <sz val="10"/>
      <name val="Arial"/>
      <family val="2"/>
    </font>
    <font>
      <sz val="10"/>
      <name val="Symbol"/>
      <family val="1"/>
      <charset val="2"/>
    </font>
    <font>
      <sz val="10"/>
      <name val="Arial"/>
      <family val="2"/>
    </font>
    <font>
      <sz val="8"/>
      <name val="Arial"/>
    </font>
  </fonts>
  <fills count="4">
    <fill>
      <patternFill patternType="none"/>
    </fill>
    <fill>
      <patternFill patternType="gray125"/>
    </fill>
    <fill>
      <patternFill patternType="lightUp">
        <fgColor indexed="9"/>
        <bgColor indexed="27"/>
      </patternFill>
    </fill>
    <fill>
      <patternFill patternType="solid">
        <fgColor indexed="2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0" xfId="0" applyFont="1" applyFill="1"/>
    <xf numFmtId="0" fontId="0" fillId="2" borderId="0" xfId="0" applyFill="1"/>
    <xf numFmtId="164" fontId="0" fillId="2" borderId="0" xfId="0" applyNumberFormat="1" applyFill="1"/>
    <xf numFmtId="0" fontId="0" fillId="2" borderId="0" xfId="0" applyFill="1" applyAlignment="1">
      <alignment horizontal="center"/>
    </xf>
    <xf numFmtId="2" fontId="0" fillId="2" borderId="0" xfId="0" applyNumberFormat="1" applyFill="1"/>
    <xf numFmtId="164" fontId="0" fillId="2" borderId="0" xfId="0" applyNumberFormat="1" applyFill="1" applyAlignment="1">
      <alignment horizontal="center"/>
    </xf>
    <xf numFmtId="4" fontId="0" fillId="2" borderId="0" xfId="0" applyNumberFormat="1" applyFill="1"/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right"/>
    </xf>
    <xf numFmtId="165" fontId="0" fillId="2" borderId="0" xfId="0" applyNumberFormat="1" applyFill="1"/>
    <xf numFmtId="0" fontId="2" fillId="2" borderId="0" xfId="0" applyFont="1" applyFill="1"/>
    <xf numFmtId="0" fontId="0" fillId="2" borderId="0" xfId="0" applyFill="1" applyProtection="1">
      <protection locked="0"/>
    </xf>
    <xf numFmtId="0" fontId="0" fillId="2" borderId="0" xfId="0" applyFill="1" applyProtection="1"/>
    <xf numFmtId="0" fontId="0" fillId="3" borderId="0" xfId="0" applyFill="1"/>
    <xf numFmtId="0" fontId="1" fillId="3" borderId="0" xfId="0" applyFont="1" applyFill="1"/>
    <xf numFmtId="0" fontId="0" fillId="3" borderId="0" xfId="0" applyFill="1" applyProtection="1">
      <protection locked="0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0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11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1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13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14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79176FB0-B7F2-11CE-97EF-00AA006D2776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Farmer's Fence Problem</a:t>
            </a:r>
          </a:p>
        </c:rich>
      </c:tx>
      <c:layout>
        <c:manualLayout>
          <c:xMode val="edge"/>
          <c:yMode val="edge"/>
          <c:x val="0.31954916546967282"/>
          <c:y val="3.1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345876910792218"/>
          <c:y val="0.17307692307692307"/>
          <c:w val="0.62406072315253758"/>
          <c:h val="0.64903846153846156"/>
        </c:manualLayout>
      </c:layout>
      <c:scatterChart>
        <c:scatterStyle val="lineMarker"/>
        <c:ser>
          <c:idx val="0"/>
          <c:order val="0"/>
          <c:tx>
            <c:v>Perimeter Constraint</c:v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ot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'LBD 1.1'!$A$5:$B$5</c:f>
              <c:numCache>
                <c:formatCode>General</c:formatCode>
                <c:ptCount val="2"/>
                <c:pt idx="0">
                  <c:v>0</c:v>
                </c:pt>
                <c:pt idx="1">
                  <c:v>25.5</c:v>
                </c:pt>
              </c:numCache>
            </c:numRef>
          </c:xVal>
          <c:yVal>
            <c:numRef>
              <c:f>'LBD 1.1'!$A$6:$B$6</c:f>
              <c:numCache>
                <c:formatCode>General</c:formatCode>
                <c:ptCount val="2"/>
                <c:pt idx="0">
                  <c:v>25.5</c:v>
                </c:pt>
                <c:pt idx="1">
                  <c:v>0</c:v>
                </c:pt>
              </c:numCache>
            </c:numRef>
          </c:yVal>
        </c:ser>
        <c:ser>
          <c:idx val="1"/>
          <c:order val="1"/>
          <c:tx>
            <c:v>Rectangle with Length L</c:v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'LBD 1.1'!$A$13:$A$17</c:f>
              <c:numCache>
                <c:formatCode>General</c:formatCode>
                <c:ptCount val="5"/>
                <c:pt idx="0">
                  <c:v>0</c:v>
                </c:pt>
                <c:pt idx="1">
                  <c:v>17.850000000000001</c:v>
                </c:pt>
                <c:pt idx="2">
                  <c:v>17.850000000000001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'LBD 1.1'!$B$13:$B$17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7.6499999999999986</c:v>
                </c:pt>
                <c:pt idx="3">
                  <c:v>7.6499999999999986</c:v>
                </c:pt>
                <c:pt idx="4">
                  <c:v>0</c:v>
                </c:pt>
              </c:numCache>
            </c:numRef>
          </c:yVal>
        </c:ser>
        <c:axId val="152096128"/>
        <c:axId val="181532928"/>
      </c:scatterChart>
      <c:valAx>
        <c:axId val="152096128"/>
        <c:scaling>
          <c:orientation val="minMax"/>
          <c:max val="50"/>
          <c:min val="0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Length</a:t>
                </a:r>
              </a:p>
            </c:rich>
          </c:tx>
          <c:layout>
            <c:manualLayout>
              <c:xMode val="edge"/>
              <c:yMode val="edge"/>
              <c:x val="0.39473720440371352"/>
              <c:y val="0.8990384615384615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1532928"/>
        <c:crosses val="autoZero"/>
        <c:crossBetween val="midCat"/>
        <c:majorUnit val="10"/>
      </c:valAx>
      <c:valAx>
        <c:axId val="181532928"/>
        <c:scaling>
          <c:orientation val="minMax"/>
          <c:max val="50"/>
          <c:min val="0"/>
        </c:scaling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Width</a:t>
                </a:r>
              </a:p>
            </c:rich>
          </c:tx>
          <c:layout>
            <c:manualLayout>
              <c:xMode val="edge"/>
              <c:yMode val="edge"/>
              <c:x val="3.0075215573616268E-2"/>
              <c:y val="0.442307692307692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2096128"/>
        <c:crosses val="autoZero"/>
        <c:crossBetween val="midCat"/>
        <c:majorUnit val="10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77631650199396995"/>
          <c:y val="0.35817307692307693"/>
          <c:w val="0.21616561193536693"/>
          <c:h val="0.2211538461538461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Constrained Optimization: Consumer Choice</a:t>
            </a:r>
          </a:p>
        </c:rich>
      </c:tx>
      <c:layout>
        <c:manualLayout>
          <c:xMode val="edge"/>
          <c:yMode val="edge"/>
          <c:x val="0.16666697846881448"/>
          <c:y val="3.200008333355034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5900412888404142"/>
          <c:y val="0.1893338263901729"/>
          <c:w val="0.44444527591683863"/>
          <c:h val="0.62133495139310257"/>
        </c:manualLayout>
      </c:layout>
      <c:scatterChart>
        <c:scatterStyle val="lineMarker"/>
        <c:ser>
          <c:idx val="1"/>
          <c:order val="0"/>
          <c:tx>
            <c:v>Chosen Input Bundle</c:v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circle"/>
            <c:size val="7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'LBD 1.2'!$D$9</c:f>
              <c:numCache>
                <c:formatCode>#,##0.00</c:formatCode>
                <c:ptCount val="1"/>
                <c:pt idx="0">
                  <c:v>70.5</c:v>
                </c:pt>
              </c:numCache>
            </c:numRef>
          </c:xVal>
          <c:yVal>
            <c:numRef>
              <c:f>'LBD 1.2'!$E$9</c:f>
              <c:numCache>
                <c:formatCode>0.00</c:formatCode>
                <c:ptCount val="1"/>
                <c:pt idx="0">
                  <c:v>759.23076923076917</c:v>
                </c:pt>
              </c:numCache>
            </c:numRef>
          </c:yVal>
        </c:ser>
        <c:ser>
          <c:idx val="2"/>
          <c:order val="1"/>
          <c:tx>
            <c:v>Budget Constraint</c:v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dot"/>
            <c:size val="2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'LBD 1.2'!$D$18:$D$19</c:f>
              <c:numCache>
                <c:formatCode>#,##0.00</c:formatCode>
                <c:ptCount val="2"/>
                <c:pt idx="0" formatCode="General">
                  <c:v>0</c:v>
                </c:pt>
                <c:pt idx="1">
                  <c:v>440.625</c:v>
                </c:pt>
              </c:numCache>
            </c:numRef>
          </c:xVal>
          <c:yVal>
            <c:numRef>
              <c:f>'LBD 1.2'!$E$18:$E$19</c:f>
              <c:numCache>
                <c:formatCode>General</c:formatCode>
                <c:ptCount val="2"/>
                <c:pt idx="0" formatCode="#,##0.00">
                  <c:v>903.84615384615381</c:v>
                </c:pt>
                <c:pt idx="1">
                  <c:v>0</c:v>
                </c:pt>
              </c:numCache>
            </c:numRef>
          </c:yVal>
        </c:ser>
        <c:ser>
          <c:idx val="0"/>
          <c:order val="2"/>
          <c:tx>
            <c:v>Indifference Curve through Chosen Bundle</c:v>
          </c:tx>
          <c:spPr>
            <a:ln w="25400">
              <a:solidFill>
                <a:srgbClr val="993366"/>
              </a:solidFill>
              <a:prstDash val="solid"/>
            </a:ln>
          </c:spPr>
          <c:marker>
            <c:symbol val="dot"/>
            <c:size val="2"/>
            <c:spPr>
              <a:solidFill>
                <a:srgbClr val="993366"/>
              </a:solidFill>
              <a:ln>
                <a:solidFill>
                  <a:srgbClr val="993366"/>
                </a:solidFill>
                <a:prstDash val="solid"/>
              </a:ln>
            </c:spPr>
          </c:marker>
          <c:xVal>
            <c:numRef>
              <c:f>'LBD 1.2'!$A$8:$A$107</c:f>
              <c:numCache>
                <c:formatCode>General</c:formatCode>
                <c:ptCount val="100"/>
                <c:pt idx="0">
                  <c:v>5</c:v>
                </c:pt>
                <c:pt idx="1">
                  <c:v>10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  <c:pt idx="5">
                  <c:v>30</c:v>
                </c:pt>
                <c:pt idx="6">
                  <c:v>35</c:v>
                </c:pt>
                <c:pt idx="7">
                  <c:v>40</c:v>
                </c:pt>
                <c:pt idx="8">
                  <c:v>45</c:v>
                </c:pt>
                <c:pt idx="9">
                  <c:v>50</c:v>
                </c:pt>
                <c:pt idx="10">
                  <c:v>55</c:v>
                </c:pt>
                <c:pt idx="11">
                  <c:v>60</c:v>
                </c:pt>
                <c:pt idx="12">
                  <c:v>65</c:v>
                </c:pt>
                <c:pt idx="13">
                  <c:v>70</c:v>
                </c:pt>
                <c:pt idx="14">
                  <c:v>75</c:v>
                </c:pt>
                <c:pt idx="15">
                  <c:v>80</c:v>
                </c:pt>
                <c:pt idx="16">
                  <c:v>85</c:v>
                </c:pt>
                <c:pt idx="17">
                  <c:v>90</c:v>
                </c:pt>
                <c:pt idx="18">
                  <c:v>95</c:v>
                </c:pt>
                <c:pt idx="19">
                  <c:v>100</c:v>
                </c:pt>
                <c:pt idx="20">
                  <c:v>105</c:v>
                </c:pt>
                <c:pt idx="21">
                  <c:v>110</c:v>
                </c:pt>
                <c:pt idx="22">
                  <c:v>115</c:v>
                </c:pt>
                <c:pt idx="23">
                  <c:v>120</c:v>
                </c:pt>
                <c:pt idx="24">
                  <c:v>125</c:v>
                </c:pt>
                <c:pt idx="25">
                  <c:v>130</c:v>
                </c:pt>
                <c:pt idx="26">
                  <c:v>135</c:v>
                </c:pt>
                <c:pt idx="27">
                  <c:v>140</c:v>
                </c:pt>
                <c:pt idx="28">
                  <c:v>145</c:v>
                </c:pt>
                <c:pt idx="29">
                  <c:v>150</c:v>
                </c:pt>
                <c:pt idx="30">
                  <c:v>155</c:v>
                </c:pt>
                <c:pt idx="31">
                  <c:v>160</c:v>
                </c:pt>
                <c:pt idx="32">
                  <c:v>165</c:v>
                </c:pt>
                <c:pt idx="33">
                  <c:v>170</c:v>
                </c:pt>
                <c:pt idx="34">
                  <c:v>175</c:v>
                </c:pt>
                <c:pt idx="35">
                  <c:v>180</c:v>
                </c:pt>
                <c:pt idx="36">
                  <c:v>185</c:v>
                </c:pt>
                <c:pt idx="37">
                  <c:v>190</c:v>
                </c:pt>
                <c:pt idx="38">
                  <c:v>195</c:v>
                </c:pt>
                <c:pt idx="39">
                  <c:v>200</c:v>
                </c:pt>
                <c:pt idx="40">
                  <c:v>205</c:v>
                </c:pt>
                <c:pt idx="41">
                  <c:v>210</c:v>
                </c:pt>
                <c:pt idx="42">
                  <c:v>215</c:v>
                </c:pt>
                <c:pt idx="43">
                  <c:v>220</c:v>
                </c:pt>
                <c:pt idx="44">
                  <c:v>225</c:v>
                </c:pt>
                <c:pt idx="45">
                  <c:v>230</c:v>
                </c:pt>
                <c:pt idx="46">
                  <c:v>235</c:v>
                </c:pt>
                <c:pt idx="47">
                  <c:v>240</c:v>
                </c:pt>
                <c:pt idx="48">
                  <c:v>245</c:v>
                </c:pt>
                <c:pt idx="49">
                  <c:v>250</c:v>
                </c:pt>
                <c:pt idx="50">
                  <c:v>255</c:v>
                </c:pt>
                <c:pt idx="51">
                  <c:v>260</c:v>
                </c:pt>
                <c:pt idx="52">
                  <c:v>265</c:v>
                </c:pt>
                <c:pt idx="53">
                  <c:v>270</c:v>
                </c:pt>
                <c:pt idx="54">
                  <c:v>275</c:v>
                </c:pt>
                <c:pt idx="55">
                  <c:v>280</c:v>
                </c:pt>
                <c:pt idx="56">
                  <c:v>285</c:v>
                </c:pt>
                <c:pt idx="57">
                  <c:v>290</c:v>
                </c:pt>
                <c:pt idx="58">
                  <c:v>295</c:v>
                </c:pt>
                <c:pt idx="59">
                  <c:v>300</c:v>
                </c:pt>
                <c:pt idx="60">
                  <c:v>305</c:v>
                </c:pt>
                <c:pt idx="61">
                  <c:v>310</c:v>
                </c:pt>
                <c:pt idx="62">
                  <c:v>315</c:v>
                </c:pt>
                <c:pt idx="63">
                  <c:v>320</c:v>
                </c:pt>
                <c:pt idx="64">
                  <c:v>325</c:v>
                </c:pt>
                <c:pt idx="65">
                  <c:v>330</c:v>
                </c:pt>
                <c:pt idx="66">
                  <c:v>335</c:v>
                </c:pt>
                <c:pt idx="67">
                  <c:v>340</c:v>
                </c:pt>
                <c:pt idx="68">
                  <c:v>345</c:v>
                </c:pt>
                <c:pt idx="69">
                  <c:v>350</c:v>
                </c:pt>
                <c:pt idx="70">
                  <c:v>355</c:v>
                </c:pt>
                <c:pt idx="71">
                  <c:v>360</c:v>
                </c:pt>
                <c:pt idx="72">
                  <c:v>365</c:v>
                </c:pt>
                <c:pt idx="73">
                  <c:v>370</c:v>
                </c:pt>
                <c:pt idx="74">
                  <c:v>375</c:v>
                </c:pt>
                <c:pt idx="75">
                  <c:v>380</c:v>
                </c:pt>
                <c:pt idx="76">
                  <c:v>385</c:v>
                </c:pt>
                <c:pt idx="77">
                  <c:v>390</c:v>
                </c:pt>
                <c:pt idx="78">
                  <c:v>395</c:v>
                </c:pt>
                <c:pt idx="79">
                  <c:v>400</c:v>
                </c:pt>
                <c:pt idx="80">
                  <c:v>405</c:v>
                </c:pt>
                <c:pt idx="81">
                  <c:v>410</c:v>
                </c:pt>
                <c:pt idx="82">
                  <c:v>415</c:v>
                </c:pt>
                <c:pt idx="83">
                  <c:v>420</c:v>
                </c:pt>
                <c:pt idx="84">
                  <c:v>425</c:v>
                </c:pt>
                <c:pt idx="85">
                  <c:v>430</c:v>
                </c:pt>
                <c:pt idx="86">
                  <c:v>435</c:v>
                </c:pt>
                <c:pt idx="87">
                  <c:v>440</c:v>
                </c:pt>
                <c:pt idx="88">
                  <c:v>445</c:v>
                </c:pt>
                <c:pt idx="89">
                  <c:v>450</c:v>
                </c:pt>
                <c:pt idx="90">
                  <c:v>455</c:v>
                </c:pt>
                <c:pt idx="91">
                  <c:v>460</c:v>
                </c:pt>
                <c:pt idx="92">
                  <c:v>465</c:v>
                </c:pt>
                <c:pt idx="93">
                  <c:v>470</c:v>
                </c:pt>
                <c:pt idx="94">
                  <c:v>475</c:v>
                </c:pt>
                <c:pt idx="95">
                  <c:v>480</c:v>
                </c:pt>
                <c:pt idx="96">
                  <c:v>485</c:v>
                </c:pt>
                <c:pt idx="97">
                  <c:v>490</c:v>
                </c:pt>
                <c:pt idx="98">
                  <c:v>495</c:v>
                </c:pt>
                <c:pt idx="99">
                  <c:v>500</c:v>
                </c:pt>
              </c:numCache>
            </c:numRef>
          </c:xVal>
          <c:yVal>
            <c:numRef>
              <c:f>'LBD 1.2'!$B$8:$B$107</c:f>
              <c:numCache>
                <c:formatCode>0.00</c:formatCode>
                <c:ptCount val="100"/>
                <c:pt idx="0">
                  <c:v>10705.153846153846</c:v>
                </c:pt>
                <c:pt idx="1">
                  <c:v>5352.5769230769229</c:v>
                </c:pt>
                <c:pt idx="2">
                  <c:v>3568.3846153846152</c:v>
                </c:pt>
                <c:pt idx="3">
                  <c:v>2676.2884615384614</c:v>
                </c:pt>
                <c:pt idx="4">
                  <c:v>2141.0307692307692</c:v>
                </c:pt>
                <c:pt idx="5">
                  <c:v>1784.1923076923076</c:v>
                </c:pt>
                <c:pt idx="6">
                  <c:v>1529.3076923076922</c:v>
                </c:pt>
                <c:pt idx="7">
                  <c:v>1338.1442307692307</c:v>
                </c:pt>
                <c:pt idx="8">
                  <c:v>1189.4615384615383</c:v>
                </c:pt>
                <c:pt idx="9">
                  <c:v>1070.5153846153846</c:v>
                </c:pt>
                <c:pt idx="10">
                  <c:v>973.19580419580416</c:v>
                </c:pt>
                <c:pt idx="11">
                  <c:v>892.09615384615381</c:v>
                </c:pt>
                <c:pt idx="12">
                  <c:v>823.473372781065</c:v>
                </c:pt>
                <c:pt idx="13">
                  <c:v>764.65384615384608</c:v>
                </c:pt>
                <c:pt idx="14">
                  <c:v>713.676923076923</c:v>
                </c:pt>
                <c:pt idx="15">
                  <c:v>669.07211538461536</c:v>
                </c:pt>
                <c:pt idx="16">
                  <c:v>629.71493212669679</c:v>
                </c:pt>
                <c:pt idx="17">
                  <c:v>594.73076923076917</c:v>
                </c:pt>
                <c:pt idx="18">
                  <c:v>563.42914979757086</c:v>
                </c:pt>
                <c:pt idx="19">
                  <c:v>535.25769230769231</c:v>
                </c:pt>
                <c:pt idx="20">
                  <c:v>509.76923076923072</c:v>
                </c:pt>
                <c:pt idx="21">
                  <c:v>486.59790209790208</c:v>
                </c:pt>
                <c:pt idx="22">
                  <c:v>465.44147157190633</c:v>
                </c:pt>
                <c:pt idx="23">
                  <c:v>446.04807692307691</c:v>
                </c:pt>
                <c:pt idx="24">
                  <c:v>428.20615384615382</c:v>
                </c:pt>
                <c:pt idx="25">
                  <c:v>411.7366863905325</c:v>
                </c:pt>
                <c:pt idx="26">
                  <c:v>396.48717948717945</c:v>
                </c:pt>
                <c:pt idx="27">
                  <c:v>382.32692307692304</c:v>
                </c:pt>
                <c:pt idx="28">
                  <c:v>369.14323607427053</c:v>
                </c:pt>
                <c:pt idx="29">
                  <c:v>356.8384615384615</c:v>
                </c:pt>
                <c:pt idx="30">
                  <c:v>345.32754342431758</c:v>
                </c:pt>
                <c:pt idx="31">
                  <c:v>334.53605769230768</c:v>
                </c:pt>
                <c:pt idx="32">
                  <c:v>324.39860139860139</c:v>
                </c:pt>
                <c:pt idx="33">
                  <c:v>314.8574660633484</c:v>
                </c:pt>
                <c:pt idx="34">
                  <c:v>305.86153846153843</c:v>
                </c:pt>
                <c:pt idx="35">
                  <c:v>297.36538461538458</c:v>
                </c:pt>
                <c:pt idx="36">
                  <c:v>289.32848232848232</c:v>
                </c:pt>
                <c:pt idx="37">
                  <c:v>281.71457489878543</c:v>
                </c:pt>
                <c:pt idx="38">
                  <c:v>274.49112426035504</c:v>
                </c:pt>
                <c:pt idx="39">
                  <c:v>267.62884615384615</c:v>
                </c:pt>
                <c:pt idx="40">
                  <c:v>261.10131332082551</c:v>
                </c:pt>
                <c:pt idx="41">
                  <c:v>254.88461538461536</c:v>
                </c:pt>
                <c:pt idx="42">
                  <c:v>248.9570661896243</c:v>
                </c:pt>
                <c:pt idx="43">
                  <c:v>243.29895104895104</c:v>
                </c:pt>
                <c:pt idx="44">
                  <c:v>237.89230769230767</c:v>
                </c:pt>
                <c:pt idx="45">
                  <c:v>232.72073578595317</c:v>
                </c:pt>
                <c:pt idx="46">
                  <c:v>227.76923076923075</c:v>
                </c:pt>
                <c:pt idx="47">
                  <c:v>223.02403846153845</c:v>
                </c:pt>
                <c:pt idx="48">
                  <c:v>218.47252747252745</c:v>
                </c:pt>
                <c:pt idx="49">
                  <c:v>214.10307692307691</c:v>
                </c:pt>
                <c:pt idx="50">
                  <c:v>209.90497737556561</c:v>
                </c:pt>
                <c:pt idx="51">
                  <c:v>205.86834319526625</c:v>
                </c:pt>
                <c:pt idx="52">
                  <c:v>201.98403483309141</c:v>
                </c:pt>
                <c:pt idx="53">
                  <c:v>198.24358974358972</c:v>
                </c:pt>
                <c:pt idx="54">
                  <c:v>194.63916083916084</c:v>
                </c:pt>
                <c:pt idx="55">
                  <c:v>191.16346153846152</c:v>
                </c:pt>
                <c:pt idx="56">
                  <c:v>187.80971659919027</c:v>
                </c:pt>
                <c:pt idx="57">
                  <c:v>184.57161803713527</c:v>
                </c:pt>
                <c:pt idx="58">
                  <c:v>181.44328552803128</c:v>
                </c:pt>
                <c:pt idx="59">
                  <c:v>178.41923076923075</c:v>
                </c:pt>
                <c:pt idx="60">
                  <c:v>175.49432534678434</c:v>
                </c:pt>
                <c:pt idx="61">
                  <c:v>172.66377171215879</c:v>
                </c:pt>
                <c:pt idx="62">
                  <c:v>169.92307692307691</c:v>
                </c:pt>
                <c:pt idx="63">
                  <c:v>167.26802884615384</c:v>
                </c:pt>
                <c:pt idx="64">
                  <c:v>164.69467455621302</c:v>
                </c:pt>
                <c:pt idx="65">
                  <c:v>162.19930069930069</c:v>
                </c:pt>
                <c:pt idx="66">
                  <c:v>159.77841561423651</c:v>
                </c:pt>
                <c:pt idx="67">
                  <c:v>157.4287330316742</c:v>
                </c:pt>
                <c:pt idx="68">
                  <c:v>155.14715719063545</c:v>
                </c:pt>
                <c:pt idx="69">
                  <c:v>152.93076923076922</c:v>
                </c:pt>
                <c:pt idx="70">
                  <c:v>150.77681473456121</c:v>
                </c:pt>
                <c:pt idx="71">
                  <c:v>148.68269230769229</c:v>
                </c:pt>
                <c:pt idx="72">
                  <c:v>146.64594309799787</c:v>
                </c:pt>
                <c:pt idx="73">
                  <c:v>144.66424116424116</c:v>
                </c:pt>
                <c:pt idx="74">
                  <c:v>142.73538461538462</c:v>
                </c:pt>
                <c:pt idx="75">
                  <c:v>140.85728744939271</c:v>
                </c:pt>
                <c:pt idx="76">
                  <c:v>139.02797202797203</c:v>
                </c:pt>
                <c:pt idx="77">
                  <c:v>137.24556213017752</c:v>
                </c:pt>
                <c:pt idx="78">
                  <c:v>135.50827653359298</c:v>
                </c:pt>
                <c:pt idx="79">
                  <c:v>133.81442307692308</c:v>
                </c:pt>
                <c:pt idx="80">
                  <c:v>132.16239316239316</c:v>
                </c:pt>
                <c:pt idx="81">
                  <c:v>130.55065666041276</c:v>
                </c:pt>
                <c:pt idx="82">
                  <c:v>128.97775718257645</c:v>
                </c:pt>
                <c:pt idx="83">
                  <c:v>127.44230769230768</c:v>
                </c:pt>
                <c:pt idx="84">
                  <c:v>125.94298642533936</c:v>
                </c:pt>
                <c:pt idx="85">
                  <c:v>124.47853309481215</c:v>
                </c:pt>
                <c:pt idx="86">
                  <c:v>123.04774535809018</c:v>
                </c:pt>
                <c:pt idx="87">
                  <c:v>121.64947552447552</c:v>
                </c:pt>
                <c:pt idx="88">
                  <c:v>120.28262748487467</c:v>
                </c:pt>
                <c:pt idx="89">
                  <c:v>118.94615384615383</c:v>
                </c:pt>
                <c:pt idx="90">
                  <c:v>117.63905325443785</c:v>
                </c:pt>
                <c:pt idx="91">
                  <c:v>116.36036789297658</c:v>
                </c:pt>
                <c:pt idx="92">
                  <c:v>115.10918114143919</c:v>
                </c:pt>
                <c:pt idx="93">
                  <c:v>113.88461538461537</c:v>
                </c:pt>
                <c:pt idx="94">
                  <c:v>112.68582995951417</c:v>
                </c:pt>
                <c:pt idx="95">
                  <c:v>111.51201923076923</c:v>
                </c:pt>
                <c:pt idx="96">
                  <c:v>110.36241078509119</c:v>
                </c:pt>
                <c:pt idx="97">
                  <c:v>109.23626373626372</c:v>
                </c:pt>
                <c:pt idx="98">
                  <c:v>108.13286713286712</c:v>
                </c:pt>
                <c:pt idx="99">
                  <c:v>107.05153846153846</c:v>
                </c:pt>
              </c:numCache>
            </c:numRef>
          </c:yVal>
        </c:ser>
        <c:axId val="184070912"/>
        <c:axId val="184073216"/>
      </c:scatterChart>
      <c:valAx>
        <c:axId val="184070912"/>
        <c:scaling>
          <c:orientation val="minMax"/>
          <c:max val="500"/>
          <c:min val="0"/>
        </c:scaling>
        <c:axPos val="b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Food</a:t>
                </a:r>
              </a:p>
            </c:rich>
          </c:tx>
          <c:layout>
            <c:manualLayout>
              <c:xMode val="edge"/>
              <c:yMode val="edge"/>
              <c:x val="0.34291251891859531"/>
              <c:y val="0.89600233333940971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073216"/>
        <c:crosses val="autoZero"/>
        <c:crossBetween val="midCat"/>
        <c:majorUnit val="100"/>
      </c:valAx>
      <c:valAx>
        <c:axId val="184073216"/>
        <c:scaling>
          <c:orientation val="minMax"/>
          <c:max val="1000"/>
          <c:min val="0"/>
        </c:scaling>
        <c:axPos val="l"/>
        <c:title>
          <c:tx>
            <c:rich>
              <a:bodyPr/>
              <a:lstStyle/>
              <a:p>
                <a:pPr>
                  <a:defRPr sz="10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Clothing</a:t>
                </a:r>
              </a:p>
            </c:rich>
          </c:tx>
          <c:layout>
            <c:manualLayout>
              <c:xMode val="edge"/>
              <c:yMode val="edge"/>
              <c:x val="3.065139833909232E-2"/>
              <c:y val="0.4106677361138961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070912"/>
        <c:crosses val="autoZero"/>
        <c:crossBetween val="midCat"/>
        <c:majorUnit val="200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134221470571174"/>
          <c:y val="0.27466738194630713"/>
          <c:w val="0.33333395693762896"/>
          <c:h val="0.4506678402808340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Shifts in Demand for Corn</a:t>
            </a:r>
          </a:p>
        </c:rich>
      </c:tx>
      <c:layout>
        <c:manualLayout>
          <c:xMode val="edge"/>
          <c:yMode val="edge"/>
          <c:x val="0.29157207828970128"/>
          <c:y val="3.5587188612099648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856510776123354"/>
          <c:y val="0.21352313167259787"/>
          <c:w val="0.44191393115782845"/>
          <c:h val="0.55871886120996439"/>
        </c:manualLayout>
      </c:layout>
      <c:scatterChart>
        <c:scatterStyle val="lineMarker"/>
        <c:ser>
          <c:idx val="0"/>
          <c:order val="0"/>
          <c:tx>
            <c:v>Original Demand for Corn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ot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'LBD1.3'!$G$4:$G$5</c:f>
              <c:numCache>
                <c:formatCode>General</c:formatCode>
                <c:ptCount val="2"/>
                <c:pt idx="0">
                  <c:v>0</c:v>
                </c:pt>
                <c:pt idx="1">
                  <c:v>15000</c:v>
                </c:pt>
              </c:numCache>
            </c:numRef>
          </c:xVal>
          <c:yVal>
            <c:numRef>
              <c:f>'LBD1.3'!$H$4:$H$5</c:f>
              <c:numCache>
                <c:formatCode>General</c:formatCode>
                <c:ptCount val="2"/>
                <c:pt idx="0">
                  <c:v>1.5</c:v>
                </c:pt>
                <c:pt idx="1">
                  <c:v>0</c:v>
                </c:pt>
              </c:numCache>
            </c:numRef>
          </c:yVal>
        </c:ser>
        <c:ser>
          <c:idx val="1"/>
          <c:order val="1"/>
          <c:tx>
            <c:v>New Demand for Corn</c:v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dot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'LBD1.3'!$G$1:$G$2</c:f>
              <c:numCache>
                <c:formatCode>General</c:formatCode>
                <c:ptCount val="2"/>
                <c:pt idx="0">
                  <c:v>0</c:v>
                </c:pt>
                <c:pt idx="1">
                  <c:v>15000</c:v>
                </c:pt>
              </c:numCache>
            </c:numRef>
          </c:xVal>
          <c:yVal>
            <c:numRef>
              <c:f>'LBD1.3'!$H$1:$H$2</c:f>
              <c:numCache>
                <c:formatCode>General</c:formatCode>
                <c:ptCount val="2"/>
                <c:pt idx="0">
                  <c:v>1.5</c:v>
                </c:pt>
                <c:pt idx="1">
                  <c:v>0</c:v>
                </c:pt>
              </c:numCache>
            </c:numRef>
          </c:yVal>
        </c:ser>
        <c:ser>
          <c:idx val="2"/>
          <c:order val="2"/>
          <c:tx>
            <c:v>Original Supply of Corn</c:v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dot"/>
            <c:size val="2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xVal>
            <c:numRef>
              <c:f>'LBD1.3'!$L$4:$L$5</c:f>
              <c:numCache>
                <c:formatCode>General</c:formatCode>
                <c:ptCount val="2"/>
                <c:pt idx="0">
                  <c:v>0</c:v>
                </c:pt>
                <c:pt idx="1">
                  <c:v>15000</c:v>
                </c:pt>
              </c:numCache>
            </c:numRef>
          </c:xVal>
          <c:yVal>
            <c:numRef>
              <c:f>'LBD1.3'!$M$4:$M$5</c:f>
              <c:numCache>
                <c:formatCode>General</c:formatCode>
                <c:ptCount val="2"/>
                <c:pt idx="0">
                  <c:v>-0.5</c:v>
                </c:pt>
                <c:pt idx="1">
                  <c:v>1.5</c:v>
                </c:pt>
              </c:numCache>
            </c:numRef>
          </c:yVal>
        </c:ser>
        <c:axId val="190475264"/>
        <c:axId val="190481920"/>
      </c:scatterChart>
      <c:valAx>
        <c:axId val="190475264"/>
        <c:scaling>
          <c:orientation val="minMax"/>
          <c:max val="20000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Quantity of Corn</a:t>
                </a:r>
              </a:p>
            </c:rich>
          </c:tx>
          <c:layout>
            <c:manualLayout>
              <c:xMode val="edge"/>
              <c:yMode val="edge"/>
              <c:x val="0.28246045084314808"/>
              <c:y val="0.868327402135231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481920"/>
        <c:crosses val="autoZero"/>
        <c:crossBetween val="midCat"/>
        <c:majorUnit val="5000"/>
      </c:valAx>
      <c:valAx>
        <c:axId val="190481920"/>
        <c:scaling>
          <c:orientation val="minMax"/>
          <c:max val="2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Price of Corn</a:t>
                </a:r>
              </a:p>
            </c:rich>
          </c:tx>
          <c:layout>
            <c:manualLayout>
              <c:xMode val="edge"/>
              <c:yMode val="edge"/>
              <c:x val="3.6446509786212659E-2"/>
              <c:y val="0.34519572953736655"/>
            </c:manualLayout>
          </c:layout>
          <c:spPr>
            <a:noFill/>
            <a:ln w="25400">
              <a:noFill/>
            </a:ln>
          </c:spPr>
        </c:title>
        <c:numFmt formatCode="\$#,##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475264"/>
        <c:crosses val="autoZero"/>
        <c:crossBetween val="midCat"/>
        <c:majorUnit val="0.5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7426043104493416"/>
          <c:y val="0.30604982206405695"/>
          <c:w val="0.3075174263211693"/>
          <c:h val="0.3772241992882562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0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Shifts in Supply of Corn</a:t>
            </a:r>
          </a:p>
        </c:rich>
      </c:tx>
      <c:layout>
        <c:manualLayout>
          <c:xMode val="edge"/>
          <c:yMode val="edge"/>
          <c:x val="0.30909090909090908"/>
          <c:y val="3.546111570920500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6818181818181818"/>
          <c:y val="0.21276669425522998"/>
          <c:w val="0.41590909090909089"/>
          <c:h val="0.56028562820543903"/>
        </c:manualLayout>
      </c:layout>
      <c:scatterChart>
        <c:scatterStyle val="lineMarker"/>
        <c:ser>
          <c:idx val="0"/>
          <c:order val="0"/>
          <c:tx>
            <c:v>Original Demand for Corn</c:v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ot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'LBD1.3'!$G$4:$G$5</c:f>
              <c:numCache>
                <c:formatCode>General</c:formatCode>
                <c:ptCount val="2"/>
                <c:pt idx="0">
                  <c:v>0</c:v>
                </c:pt>
                <c:pt idx="1">
                  <c:v>15000</c:v>
                </c:pt>
              </c:numCache>
            </c:numRef>
          </c:xVal>
          <c:yVal>
            <c:numRef>
              <c:f>'LBD1.3'!$H$4:$H$5</c:f>
              <c:numCache>
                <c:formatCode>General</c:formatCode>
                <c:ptCount val="2"/>
                <c:pt idx="0">
                  <c:v>1.5</c:v>
                </c:pt>
                <c:pt idx="1">
                  <c:v>0</c:v>
                </c:pt>
              </c:numCache>
            </c:numRef>
          </c:yVal>
        </c:ser>
        <c:ser>
          <c:idx val="2"/>
          <c:order val="1"/>
          <c:tx>
            <c:v>Original Supply of Corn</c:v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dot"/>
            <c:size val="2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xVal>
            <c:numRef>
              <c:f>'LBD1.3'!$L$4:$L$5</c:f>
              <c:numCache>
                <c:formatCode>General</c:formatCode>
                <c:ptCount val="2"/>
                <c:pt idx="0">
                  <c:v>0</c:v>
                </c:pt>
                <c:pt idx="1">
                  <c:v>15000</c:v>
                </c:pt>
              </c:numCache>
            </c:numRef>
          </c:xVal>
          <c:yVal>
            <c:numRef>
              <c:f>'LBD1.3'!$M$4:$M$5</c:f>
              <c:numCache>
                <c:formatCode>General</c:formatCode>
                <c:ptCount val="2"/>
                <c:pt idx="0">
                  <c:v>-0.5</c:v>
                </c:pt>
                <c:pt idx="1">
                  <c:v>1.5</c:v>
                </c:pt>
              </c:numCache>
            </c:numRef>
          </c:yVal>
        </c:ser>
        <c:ser>
          <c:idx val="1"/>
          <c:order val="2"/>
          <c:tx>
            <c:v>New Supply of Corn</c:v>
          </c:tx>
          <c:spPr>
            <a:ln w="25400">
              <a:solidFill>
                <a:srgbClr val="FF00FF"/>
              </a:solidFill>
              <a:prstDash val="solid"/>
            </a:ln>
          </c:spPr>
          <c:marker>
            <c:symbol val="dot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'LBD1.3'!$L$1:$L$2</c:f>
              <c:numCache>
                <c:formatCode>General</c:formatCode>
                <c:ptCount val="2"/>
                <c:pt idx="0">
                  <c:v>0</c:v>
                </c:pt>
                <c:pt idx="1">
                  <c:v>15000</c:v>
                </c:pt>
              </c:numCache>
            </c:numRef>
          </c:xVal>
          <c:yVal>
            <c:numRef>
              <c:f>'LBD1.3'!$M$1:$M$2</c:f>
              <c:numCache>
                <c:formatCode>General</c:formatCode>
                <c:ptCount val="2"/>
                <c:pt idx="0">
                  <c:v>-0.5</c:v>
                </c:pt>
                <c:pt idx="1">
                  <c:v>1.5</c:v>
                </c:pt>
              </c:numCache>
            </c:numRef>
          </c:yVal>
        </c:ser>
        <c:axId val="190524032"/>
        <c:axId val="190567552"/>
      </c:scatterChart>
      <c:valAx>
        <c:axId val="190524032"/>
        <c:scaling>
          <c:orientation val="minMax"/>
          <c:max val="20000"/>
        </c:scaling>
        <c:axPos val="b"/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Quantity of Corn</a:t>
                </a:r>
              </a:p>
            </c:rich>
          </c:tx>
          <c:layout>
            <c:manualLayout>
              <c:xMode val="edge"/>
              <c:yMode val="edge"/>
              <c:x val="0.26818181818181819"/>
              <c:y val="0.8687973348755224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567552"/>
        <c:crosses val="autoZero"/>
        <c:crossBetween val="midCat"/>
        <c:majorUnit val="5000"/>
      </c:valAx>
      <c:valAx>
        <c:axId val="190567552"/>
        <c:scaling>
          <c:orientation val="minMax"/>
          <c:max val="2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Price of Corn</a:t>
                </a:r>
              </a:p>
            </c:rich>
          </c:tx>
          <c:layout>
            <c:manualLayout>
              <c:xMode val="edge"/>
              <c:yMode val="edge"/>
              <c:x val="3.6363636363636362E-2"/>
              <c:y val="0.347518933950209"/>
            </c:manualLayout>
          </c:layout>
          <c:spPr>
            <a:noFill/>
            <a:ln w="25400">
              <a:noFill/>
            </a:ln>
          </c:spPr>
        </c:title>
        <c:numFmt formatCode="\$#,##0.0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90524032"/>
        <c:crosses val="autoZero"/>
        <c:crossBetween val="midCat"/>
        <c:majorUnit val="0.5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4772727272727271"/>
          <c:y val="0.30496559509916299"/>
          <c:w val="0.33409090909090911"/>
          <c:h val="0.3758878265175729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Fence Problem Comparative Statics</a:t>
            </a:r>
          </a:p>
        </c:rich>
      </c:tx>
      <c:layout>
        <c:manualLayout>
          <c:xMode val="edge"/>
          <c:yMode val="edge"/>
          <c:x val="0.23872202361557912"/>
          <c:y val="3.12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13345876910792218"/>
          <c:y val="0.17307692307692307"/>
          <c:w val="0.62406072315253758"/>
          <c:h val="0.64903846153846156"/>
        </c:manualLayout>
      </c:layout>
      <c:scatterChart>
        <c:scatterStyle val="lineMarker"/>
        <c:ser>
          <c:idx val="0"/>
          <c:order val="0"/>
          <c:tx>
            <c:v>Original Perimeter Constraint</c:v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ot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'LBD 1.4'!$A$5:$B$5</c:f>
              <c:numCache>
                <c:formatCode>General</c:formatCode>
                <c:ptCount val="2"/>
                <c:pt idx="0">
                  <c:v>0</c:v>
                </c:pt>
                <c:pt idx="1">
                  <c:v>35.5</c:v>
                </c:pt>
              </c:numCache>
            </c:numRef>
          </c:xVal>
          <c:yVal>
            <c:numRef>
              <c:f>'LBD 1.4'!$A$6:$B$6</c:f>
              <c:numCache>
                <c:formatCode>General</c:formatCode>
                <c:ptCount val="2"/>
                <c:pt idx="0">
                  <c:v>35.5</c:v>
                </c:pt>
                <c:pt idx="1">
                  <c:v>0</c:v>
                </c:pt>
              </c:numCache>
            </c:numRef>
          </c:yVal>
        </c:ser>
        <c:ser>
          <c:idx val="1"/>
          <c:order val="1"/>
          <c:tx>
            <c:v>Original Optimum</c:v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xVal>
            <c:numRef>
              <c:f>'LBD 1.4'!$D$29:$D$33</c:f>
              <c:numCache>
                <c:formatCode>General</c:formatCode>
                <c:ptCount val="5"/>
                <c:pt idx="0">
                  <c:v>0</c:v>
                </c:pt>
                <c:pt idx="1">
                  <c:v>17.75</c:v>
                </c:pt>
                <c:pt idx="2">
                  <c:v>17.75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'LBD 1.4'!$E$29:$E$33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17.75</c:v>
                </c:pt>
                <c:pt idx="3">
                  <c:v>17.75</c:v>
                </c:pt>
                <c:pt idx="4">
                  <c:v>0</c:v>
                </c:pt>
              </c:numCache>
            </c:numRef>
          </c:yVal>
        </c:ser>
        <c:ser>
          <c:idx val="2"/>
          <c:order val="2"/>
          <c:tx>
            <c:v>New Perimeter Constraint</c:v>
          </c:tx>
          <c:spPr>
            <a:ln w="25400">
              <a:solidFill>
                <a:srgbClr val="FF6600"/>
              </a:solidFill>
              <a:prstDash val="solid"/>
            </a:ln>
          </c:spPr>
          <c:marker>
            <c:symbol val="dot"/>
            <c:size val="2"/>
            <c:spPr>
              <a:solidFill>
                <a:srgbClr val="FF6600"/>
              </a:solidFill>
              <a:ln>
                <a:solidFill>
                  <a:srgbClr val="FF6600"/>
                </a:solidFill>
                <a:prstDash val="solid"/>
              </a:ln>
            </c:spPr>
          </c:marker>
          <c:xVal>
            <c:numRef>
              <c:f>'LBD 1.4'!$A$12:$A$13</c:f>
              <c:numCache>
                <c:formatCode>General</c:formatCode>
                <c:ptCount val="2"/>
                <c:pt idx="0">
                  <c:v>0</c:v>
                </c:pt>
                <c:pt idx="1">
                  <c:v>36.564999999999998</c:v>
                </c:pt>
              </c:numCache>
            </c:numRef>
          </c:xVal>
          <c:yVal>
            <c:numRef>
              <c:f>'LBD 1.4'!$B$12:$B$13</c:f>
              <c:numCache>
                <c:formatCode>General</c:formatCode>
                <c:ptCount val="2"/>
                <c:pt idx="0">
                  <c:v>36.564999999999998</c:v>
                </c:pt>
                <c:pt idx="1">
                  <c:v>0</c:v>
                </c:pt>
              </c:numCache>
            </c:numRef>
          </c:yVal>
        </c:ser>
        <c:ser>
          <c:idx val="3"/>
          <c:order val="3"/>
          <c:tx>
            <c:v>New Optimum</c:v>
          </c:tx>
          <c:spPr>
            <a:ln w="25400">
              <a:solidFill>
                <a:srgbClr val="0000FF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'LBD 1.4'!$H$29:$H$33</c:f>
              <c:numCache>
                <c:formatCode>General</c:formatCode>
                <c:ptCount val="5"/>
                <c:pt idx="0">
                  <c:v>0</c:v>
                </c:pt>
                <c:pt idx="1">
                  <c:v>18.282499999999999</c:v>
                </c:pt>
                <c:pt idx="2">
                  <c:v>18.282499999999999</c:v>
                </c:pt>
                <c:pt idx="3">
                  <c:v>0</c:v>
                </c:pt>
                <c:pt idx="4">
                  <c:v>0</c:v>
                </c:pt>
              </c:numCache>
            </c:numRef>
          </c:xVal>
          <c:yVal>
            <c:numRef>
              <c:f>'LBD 1.4'!$I$29:$I$33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18.282499999999999</c:v>
                </c:pt>
                <c:pt idx="3">
                  <c:v>18.282499999999999</c:v>
                </c:pt>
                <c:pt idx="4">
                  <c:v>0</c:v>
                </c:pt>
              </c:numCache>
            </c:numRef>
          </c:yVal>
        </c:ser>
        <c:ser>
          <c:idx val="4"/>
          <c:order val="4"/>
          <c:tx>
            <c:v>Delta W = 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dot"/>
            <c:size val="5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xVal>
            <c:numRef>
              <c:f>'LBD 1.4'!$C$16:$C$17</c:f>
              <c:numCache>
                <c:formatCode>General</c:formatCode>
                <c:ptCount val="2"/>
                <c:pt idx="0">
                  <c:v>17.75</c:v>
                </c:pt>
                <c:pt idx="1">
                  <c:v>17.75</c:v>
                </c:pt>
              </c:numCache>
            </c:numRef>
          </c:xVal>
          <c:yVal>
            <c:numRef>
              <c:f>'LBD 1.4'!$D$16:$D$17</c:f>
              <c:numCache>
                <c:formatCode>General</c:formatCode>
                <c:ptCount val="2"/>
                <c:pt idx="0">
                  <c:v>17.75</c:v>
                </c:pt>
                <c:pt idx="1">
                  <c:v>18.282499999999999</c:v>
                </c:pt>
              </c:numCache>
            </c:numRef>
          </c:yVal>
        </c:ser>
        <c:axId val="184133888"/>
        <c:axId val="184148736"/>
      </c:scatterChart>
      <c:valAx>
        <c:axId val="184133888"/>
        <c:scaling>
          <c:orientation val="minMax"/>
          <c:max val="50"/>
          <c:min val="0"/>
        </c:scaling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Length</a:t>
                </a:r>
              </a:p>
            </c:rich>
          </c:tx>
          <c:layout>
            <c:manualLayout>
              <c:xMode val="edge"/>
              <c:yMode val="edge"/>
              <c:x val="0.39473720440371352"/>
              <c:y val="0.8990384615384615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148736"/>
        <c:crosses val="autoZero"/>
        <c:crossBetween val="midCat"/>
        <c:majorUnit val="10"/>
      </c:valAx>
      <c:valAx>
        <c:axId val="184148736"/>
        <c:scaling>
          <c:orientation val="minMax"/>
          <c:max val="50"/>
          <c:min val="0"/>
        </c:scaling>
        <c:axPos val="l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Width</a:t>
                </a:r>
              </a:p>
            </c:rich>
          </c:tx>
          <c:layout>
            <c:manualLayout>
              <c:xMode val="edge"/>
              <c:yMode val="edge"/>
              <c:x val="3.0075215573616268E-2"/>
              <c:y val="0.442307692307692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4133888"/>
        <c:crosses val="autoZero"/>
        <c:crossBetween val="midCat"/>
        <c:majorUnit val="10"/>
      </c:valAx>
      <c:spPr>
        <a:solidFill>
          <a:srgbClr val="FFFFCC"/>
        </a:solidFill>
        <a:ln w="12700">
          <a:solidFill>
            <a:srgbClr val="808080"/>
          </a:solidFill>
          <a:prstDash val="solid"/>
        </a:ln>
      </c:spPr>
    </c:plotArea>
    <c:legend>
      <c:legendPos val="r"/>
      <c:legendEntry>
        <c:idx val="0"/>
        <c:txPr>
          <a:bodyPr/>
          <a:lstStyle/>
          <a:p>
            <a:pPr>
              <a:defRPr sz="92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egendEntry>
        <c:idx val="1"/>
        <c:txPr>
          <a:bodyPr/>
          <a:lstStyle/>
          <a:p>
            <a:pPr>
              <a:defRPr sz="92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0.77631650199396995"/>
          <c:y val="0.18028846153846154"/>
          <c:w val="0.21616561193536693"/>
          <c:h val="0.5865384615384615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3" Type="http://schemas.openxmlformats.org/officeDocument/2006/relationships/image" Target="../media/image9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0</xdr:row>
      <xdr:rowOff>47625</xdr:rowOff>
    </xdr:from>
    <xdr:to>
      <xdr:col>13</xdr:col>
      <xdr:colOff>200025</xdr:colOff>
      <xdr:row>24</xdr:row>
      <xdr:rowOff>123825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1</xdr:row>
      <xdr:rowOff>9525</xdr:rowOff>
    </xdr:from>
    <xdr:to>
      <xdr:col>14</xdr:col>
      <xdr:colOff>133350</xdr:colOff>
      <xdr:row>23</xdr:row>
      <xdr:rowOff>19050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</xdr:row>
      <xdr:rowOff>152400</xdr:rowOff>
    </xdr:from>
    <xdr:to>
      <xdr:col>6</xdr:col>
      <xdr:colOff>523875</xdr:colOff>
      <xdr:row>22</xdr:row>
      <xdr:rowOff>76200</xdr:rowOff>
    </xdr:to>
    <xdr:graphicFrame macro="">
      <xdr:nvGraphicFramePr>
        <xdr:cNvPr id="4099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495300</xdr:colOff>
      <xdr:row>5</xdr:row>
      <xdr:rowOff>133350</xdr:rowOff>
    </xdr:from>
    <xdr:to>
      <xdr:col>14</xdr:col>
      <xdr:colOff>419100</xdr:colOff>
      <xdr:row>22</xdr:row>
      <xdr:rowOff>66675</xdr:rowOff>
    </xdr:to>
    <xdr:graphicFrame macro="">
      <xdr:nvGraphicFramePr>
        <xdr:cNvPr id="410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</xdr:colOff>
      <xdr:row>0</xdr:row>
      <xdr:rowOff>47625</xdr:rowOff>
    </xdr:from>
    <xdr:to>
      <xdr:col>13</xdr:col>
      <xdr:colOff>200025</xdr:colOff>
      <xdr:row>24</xdr:row>
      <xdr:rowOff>123825</xdr:rowOff>
    </xdr:to>
    <xdr:graphicFrame macro="">
      <xdr:nvGraphicFramePr>
        <xdr:cNvPr id="307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ntrol" Target="../activeX/activeX3.xml"/><Relationship Id="rId4" Type="http://schemas.openxmlformats.org/officeDocument/2006/relationships/control" Target="../activeX/activeX2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8.xml"/><Relationship Id="rId3" Type="http://schemas.openxmlformats.org/officeDocument/2006/relationships/vmlDrawing" Target="../drawings/vmlDrawing2.vml"/><Relationship Id="rId7" Type="http://schemas.openxmlformats.org/officeDocument/2006/relationships/control" Target="../activeX/activeX7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6.xml"/><Relationship Id="rId5" Type="http://schemas.openxmlformats.org/officeDocument/2006/relationships/control" Target="../activeX/activeX5.xml"/><Relationship Id="rId4" Type="http://schemas.openxmlformats.org/officeDocument/2006/relationships/control" Target="../activeX/activeX4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9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Relationship Id="rId5" Type="http://schemas.openxmlformats.org/officeDocument/2006/relationships/control" Target="../activeX/activeX11.xml"/><Relationship Id="rId4" Type="http://schemas.openxmlformats.org/officeDocument/2006/relationships/control" Target="../activeX/activeX10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14.xml"/><Relationship Id="rId5" Type="http://schemas.openxmlformats.org/officeDocument/2006/relationships/control" Target="../activeX/activeX13.xml"/><Relationship Id="rId4" Type="http://schemas.openxmlformats.org/officeDocument/2006/relationships/control" Target="../activeX/activeX1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S17"/>
  <sheetViews>
    <sheetView tabSelected="1" workbookViewId="0">
      <selection activeCell="B32" sqref="B32"/>
    </sheetView>
  </sheetViews>
  <sheetFormatPr defaultRowHeight="12.75"/>
  <cols>
    <col min="1" max="1" width="11" style="2" customWidth="1"/>
    <col min="2" max="2" width="14.85546875" style="2" customWidth="1"/>
    <col min="3" max="3" width="9.140625" style="2"/>
    <col min="4" max="4" width="9.85546875" style="2" customWidth="1"/>
    <col min="5" max="19" width="9.140625" style="2"/>
  </cols>
  <sheetData>
    <row r="1" spans="1:4">
      <c r="A1" s="18" t="s">
        <v>2</v>
      </c>
      <c r="B1" s="18"/>
    </row>
    <row r="2" spans="1:4">
      <c r="A2" s="2" t="s">
        <v>0</v>
      </c>
      <c r="B2" s="12">
        <v>51</v>
      </c>
    </row>
    <row r="4" spans="1:4">
      <c r="A4" s="18" t="s">
        <v>3</v>
      </c>
      <c r="B4" s="18"/>
    </row>
    <row r="5" spans="1:4">
      <c r="A5" s="2">
        <v>0</v>
      </c>
      <c r="B5" s="2">
        <f>B2/2</f>
        <v>25.5</v>
      </c>
    </row>
    <row r="6" spans="1:4">
      <c r="A6" s="2">
        <f>B2/2</f>
        <v>25.5</v>
      </c>
      <c r="B6" s="2">
        <v>0</v>
      </c>
    </row>
    <row r="8" spans="1:4">
      <c r="A8" s="18" t="s">
        <v>4</v>
      </c>
      <c r="B8" s="18"/>
    </row>
    <row r="9" spans="1:4">
      <c r="A9" s="2" t="s">
        <v>1</v>
      </c>
      <c r="B9" s="13">
        <f>D9*B2/200</f>
        <v>17.850000000000001</v>
      </c>
      <c r="D9" s="12">
        <v>70</v>
      </c>
    </row>
    <row r="11" spans="1:4">
      <c r="A11" s="17" t="s">
        <v>5</v>
      </c>
      <c r="B11" s="17"/>
    </row>
    <row r="12" spans="1:4">
      <c r="A12" s="17"/>
      <c r="B12" s="17"/>
      <c r="D12" s="17" t="s">
        <v>6</v>
      </c>
    </row>
    <row r="13" spans="1:4">
      <c r="A13" s="2">
        <v>0</v>
      </c>
      <c r="B13" s="2">
        <v>0</v>
      </c>
      <c r="D13" s="17"/>
    </row>
    <row r="14" spans="1:4">
      <c r="A14" s="2">
        <f>B9</f>
        <v>17.850000000000001</v>
      </c>
      <c r="B14" s="2">
        <v>0</v>
      </c>
      <c r="D14" s="17"/>
    </row>
    <row r="15" spans="1:4">
      <c r="A15" s="2">
        <f>B9</f>
        <v>17.850000000000001</v>
      </c>
      <c r="B15" s="2">
        <f>B2/2-B9</f>
        <v>7.6499999999999986</v>
      </c>
      <c r="D15" s="5">
        <f>A15*B15</f>
        <v>136.55249999999998</v>
      </c>
    </row>
    <row r="16" spans="1:4">
      <c r="A16" s="2">
        <v>0</v>
      </c>
      <c r="B16" s="2">
        <f>B15</f>
        <v>7.6499999999999986</v>
      </c>
    </row>
    <row r="17" spans="1:2">
      <c r="A17" s="2">
        <v>0</v>
      </c>
      <c r="B17" s="2">
        <v>0</v>
      </c>
    </row>
  </sheetData>
  <sheetProtection sheet="1" objects="1" scenarios="1"/>
  <mergeCells count="5">
    <mergeCell ref="D12:D14"/>
    <mergeCell ref="A1:B1"/>
    <mergeCell ref="A4:B4"/>
    <mergeCell ref="A8:B8"/>
    <mergeCell ref="A11:B12"/>
  </mergeCells>
  <phoneticPr fontId="0" type="noConversion"/>
  <pageMargins left="0.75" right="0.75" top="1" bottom="1" header="0.5" footer="0.5"/>
  <headerFooter alignWithMargins="0"/>
  <ignoredErrors>
    <ignoredError sqref="B9" unlockedFormula="1"/>
  </ignoredErrors>
  <drawing r:id="rId1"/>
  <legacyDrawing r:id="rId2"/>
  <controls>
    <control shapeId="1030" r:id="rId3" name="TextBox1"/>
    <control shapeId="1027" r:id="rId4" name="SpinButton2"/>
    <control shapeId="1025" r:id="rId5" name="SpinButton1"/>
  </control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107"/>
  <sheetViews>
    <sheetView workbookViewId="0">
      <selection sqref="A1:B1"/>
    </sheetView>
  </sheetViews>
  <sheetFormatPr defaultRowHeight="12.75"/>
  <cols>
    <col min="1" max="1" width="10.7109375" style="2" customWidth="1"/>
    <col min="2" max="2" width="11.85546875" style="5" customWidth="1"/>
    <col min="3" max="4" width="9.140625" style="2"/>
    <col min="5" max="5" width="10" style="2" customWidth="1"/>
    <col min="6" max="19" width="9.140625" style="2"/>
  </cols>
  <sheetData>
    <row r="1" spans="1:6">
      <c r="A1" s="18" t="s">
        <v>8</v>
      </c>
      <c r="B1" s="18"/>
      <c r="C1" s="1"/>
    </row>
    <row r="2" spans="1:6">
      <c r="A2" s="9" t="s">
        <v>11</v>
      </c>
      <c r="B2" s="10">
        <f>75*D2</f>
        <v>3525</v>
      </c>
      <c r="D2" s="12">
        <v>47</v>
      </c>
    </row>
    <row r="3" spans="1:6">
      <c r="A3" s="9" t="s">
        <v>13</v>
      </c>
      <c r="B3" s="3">
        <f>0.1*D3</f>
        <v>8</v>
      </c>
      <c r="D3" s="12">
        <v>80</v>
      </c>
    </row>
    <row r="4" spans="1:6">
      <c r="A4" s="9" t="s">
        <v>12</v>
      </c>
      <c r="B4" s="3">
        <f>0.1*D4</f>
        <v>3.9000000000000004</v>
      </c>
      <c r="D4" s="12">
        <v>39</v>
      </c>
    </row>
    <row r="5" spans="1:6">
      <c r="B5" s="3"/>
    </row>
    <row r="6" spans="1:6">
      <c r="A6" s="18" t="s">
        <v>9</v>
      </c>
      <c r="B6" s="18"/>
      <c r="C6" s="4"/>
      <c r="D6" s="8" t="s">
        <v>15</v>
      </c>
      <c r="E6" s="4"/>
      <c r="F6" s="4"/>
    </row>
    <row r="7" spans="1:6">
      <c r="A7" s="2" t="s">
        <v>7</v>
      </c>
      <c r="B7" s="5" t="s">
        <v>1</v>
      </c>
      <c r="E7" s="12">
        <v>16</v>
      </c>
    </row>
    <row r="8" spans="1:6">
      <c r="A8" s="2">
        <v>5</v>
      </c>
      <c r="B8" s="5">
        <f>$D$9*$E$9/A8</f>
        <v>10705.153846153846</v>
      </c>
      <c r="D8" s="9" t="s">
        <v>0</v>
      </c>
      <c r="E8" s="9" t="s">
        <v>14</v>
      </c>
    </row>
    <row r="9" spans="1:6">
      <c r="A9" s="2">
        <f>A8+5</f>
        <v>10</v>
      </c>
      <c r="B9" s="5">
        <f t="shared" ref="B9:B72" si="0">$D$9*$E$9/A9</f>
        <v>5352.5769230769229</v>
      </c>
      <c r="D9" s="7">
        <f>E7*B2/(B3*100)</f>
        <v>70.5</v>
      </c>
      <c r="E9" s="5">
        <f>(100-E7)*B2/(B4*100)</f>
        <v>759.23076923076917</v>
      </c>
    </row>
    <row r="10" spans="1:6">
      <c r="A10" s="2">
        <f t="shared" ref="A10:A73" si="1">A9+5</f>
        <v>15</v>
      </c>
      <c r="B10" s="5">
        <f t="shared" si="0"/>
        <v>3568.3846153846152</v>
      </c>
    </row>
    <row r="11" spans="1:6">
      <c r="A11" s="2">
        <f t="shared" si="1"/>
        <v>20</v>
      </c>
      <c r="B11" s="5">
        <f t="shared" si="0"/>
        <v>2676.2884615384614</v>
      </c>
      <c r="D11" s="17" t="s">
        <v>10</v>
      </c>
      <c r="E11" s="17"/>
    </row>
    <row r="12" spans="1:6">
      <c r="A12" s="2">
        <f t="shared" si="1"/>
        <v>25</v>
      </c>
      <c r="B12" s="5">
        <f t="shared" si="0"/>
        <v>2141.0307692307692</v>
      </c>
      <c r="D12" s="17"/>
      <c r="E12" s="17"/>
    </row>
    <row r="13" spans="1:6">
      <c r="A13" s="2">
        <f t="shared" si="1"/>
        <v>30</v>
      </c>
      <c r="B13" s="5">
        <f t="shared" si="0"/>
        <v>1784.1923076923076</v>
      </c>
      <c r="D13" s="6">
        <f>B3*D9+B4*E9</f>
        <v>3525</v>
      </c>
      <c r="E13" s="4"/>
    </row>
    <row r="14" spans="1:6">
      <c r="A14" s="2">
        <f t="shared" si="1"/>
        <v>35</v>
      </c>
      <c r="B14" s="5">
        <f t="shared" si="0"/>
        <v>1529.3076923076922</v>
      </c>
      <c r="D14" s="6"/>
      <c r="E14" s="4"/>
    </row>
    <row r="15" spans="1:6">
      <c r="A15" s="2">
        <f t="shared" si="1"/>
        <v>40</v>
      </c>
      <c r="B15" s="5">
        <f t="shared" si="0"/>
        <v>1338.1442307692307</v>
      </c>
      <c r="D15" s="19" t="s">
        <v>16</v>
      </c>
      <c r="E15" s="19"/>
    </row>
    <row r="16" spans="1:6">
      <c r="A16" s="2">
        <f t="shared" si="1"/>
        <v>45</v>
      </c>
      <c r="B16" s="5">
        <f t="shared" si="0"/>
        <v>1189.4615384615383</v>
      </c>
      <c r="D16" s="19"/>
      <c r="E16" s="19"/>
    </row>
    <row r="17" spans="1:5">
      <c r="A17" s="2">
        <f t="shared" si="1"/>
        <v>50</v>
      </c>
      <c r="B17" s="5">
        <f t="shared" si="0"/>
        <v>1070.5153846153846</v>
      </c>
      <c r="D17" s="19"/>
      <c r="E17" s="19"/>
    </row>
    <row r="18" spans="1:5">
      <c r="A18" s="2">
        <f t="shared" si="1"/>
        <v>55</v>
      </c>
      <c r="B18" s="5">
        <f t="shared" si="0"/>
        <v>973.19580419580416</v>
      </c>
      <c r="D18" s="2">
        <v>0</v>
      </c>
      <c r="E18" s="7">
        <f>(B3*D9+B4*E9)/B4</f>
        <v>903.84615384615381</v>
      </c>
    </row>
    <row r="19" spans="1:5">
      <c r="A19" s="2">
        <f t="shared" si="1"/>
        <v>60</v>
      </c>
      <c r="B19" s="5">
        <f t="shared" si="0"/>
        <v>892.09615384615381</v>
      </c>
      <c r="D19" s="7">
        <f>(B3*D9+B4*E9)/B3</f>
        <v>440.625</v>
      </c>
      <c r="E19" s="2">
        <v>0</v>
      </c>
    </row>
    <row r="20" spans="1:5">
      <c r="A20" s="2">
        <f t="shared" si="1"/>
        <v>65</v>
      </c>
      <c r="B20" s="5">
        <f t="shared" si="0"/>
        <v>823.473372781065</v>
      </c>
    </row>
    <row r="21" spans="1:5">
      <c r="A21" s="2">
        <f t="shared" si="1"/>
        <v>70</v>
      </c>
      <c r="B21" s="5">
        <f t="shared" si="0"/>
        <v>764.65384615384608</v>
      </c>
    </row>
    <row r="22" spans="1:5">
      <c r="A22" s="2">
        <f t="shared" si="1"/>
        <v>75</v>
      </c>
      <c r="B22" s="5">
        <f t="shared" si="0"/>
        <v>713.676923076923</v>
      </c>
    </row>
    <row r="23" spans="1:5">
      <c r="A23" s="2">
        <f t="shared" si="1"/>
        <v>80</v>
      </c>
      <c r="B23" s="5">
        <f t="shared" si="0"/>
        <v>669.07211538461536</v>
      </c>
    </row>
    <row r="24" spans="1:5">
      <c r="A24" s="2">
        <f t="shared" si="1"/>
        <v>85</v>
      </c>
      <c r="B24" s="5">
        <f t="shared" si="0"/>
        <v>629.71493212669679</v>
      </c>
    </row>
    <row r="25" spans="1:5">
      <c r="A25" s="2">
        <f t="shared" si="1"/>
        <v>90</v>
      </c>
      <c r="B25" s="5">
        <f t="shared" si="0"/>
        <v>594.73076923076917</v>
      </c>
    </row>
    <row r="26" spans="1:5">
      <c r="A26" s="2">
        <f t="shared" si="1"/>
        <v>95</v>
      </c>
      <c r="B26" s="5">
        <f t="shared" si="0"/>
        <v>563.42914979757086</v>
      </c>
    </row>
    <row r="27" spans="1:5">
      <c r="A27" s="2">
        <f t="shared" si="1"/>
        <v>100</v>
      </c>
      <c r="B27" s="5">
        <f t="shared" si="0"/>
        <v>535.25769230769231</v>
      </c>
    </row>
    <row r="28" spans="1:5">
      <c r="A28" s="2">
        <f t="shared" si="1"/>
        <v>105</v>
      </c>
      <c r="B28" s="5">
        <f t="shared" si="0"/>
        <v>509.76923076923072</v>
      </c>
    </row>
    <row r="29" spans="1:5">
      <c r="A29" s="2">
        <f t="shared" si="1"/>
        <v>110</v>
      </c>
      <c r="B29" s="5">
        <f t="shared" si="0"/>
        <v>486.59790209790208</v>
      </c>
    </row>
    <row r="30" spans="1:5">
      <c r="A30" s="2">
        <f t="shared" si="1"/>
        <v>115</v>
      </c>
      <c r="B30" s="5">
        <f t="shared" si="0"/>
        <v>465.44147157190633</v>
      </c>
    </row>
    <row r="31" spans="1:5">
      <c r="A31" s="2">
        <f t="shared" si="1"/>
        <v>120</v>
      </c>
      <c r="B31" s="5">
        <f t="shared" si="0"/>
        <v>446.04807692307691</v>
      </c>
    </row>
    <row r="32" spans="1:5">
      <c r="A32" s="2">
        <f t="shared" si="1"/>
        <v>125</v>
      </c>
      <c r="B32" s="5">
        <f t="shared" si="0"/>
        <v>428.20615384615382</v>
      </c>
    </row>
    <row r="33" spans="1:2">
      <c r="A33" s="2">
        <f t="shared" si="1"/>
        <v>130</v>
      </c>
      <c r="B33" s="5">
        <f t="shared" si="0"/>
        <v>411.7366863905325</v>
      </c>
    </row>
    <row r="34" spans="1:2">
      <c r="A34" s="2">
        <f t="shared" si="1"/>
        <v>135</v>
      </c>
      <c r="B34" s="5">
        <f t="shared" si="0"/>
        <v>396.48717948717945</v>
      </c>
    </row>
    <row r="35" spans="1:2">
      <c r="A35" s="2">
        <f t="shared" si="1"/>
        <v>140</v>
      </c>
      <c r="B35" s="5">
        <f t="shared" si="0"/>
        <v>382.32692307692304</v>
      </c>
    </row>
    <row r="36" spans="1:2">
      <c r="A36" s="2">
        <f t="shared" si="1"/>
        <v>145</v>
      </c>
      <c r="B36" s="5">
        <f t="shared" si="0"/>
        <v>369.14323607427053</v>
      </c>
    </row>
    <row r="37" spans="1:2">
      <c r="A37" s="2">
        <f t="shared" si="1"/>
        <v>150</v>
      </c>
      <c r="B37" s="5">
        <f t="shared" si="0"/>
        <v>356.8384615384615</v>
      </c>
    </row>
    <row r="38" spans="1:2">
      <c r="A38" s="2">
        <f t="shared" si="1"/>
        <v>155</v>
      </c>
      <c r="B38" s="5">
        <f t="shared" si="0"/>
        <v>345.32754342431758</v>
      </c>
    </row>
    <row r="39" spans="1:2">
      <c r="A39" s="2">
        <f t="shared" si="1"/>
        <v>160</v>
      </c>
      <c r="B39" s="5">
        <f t="shared" si="0"/>
        <v>334.53605769230768</v>
      </c>
    </row>
    <row r="40" spans="1:2">
      <c r="A40" s="2">
        <f t="shared" si="1"/>
        <v>165</v>
      </c>
      <c r="B40" s="5">
        <f t="shared" si="0"/>
        <v>324.39860139860139</v>
      </c>
    </row>
    <row r="41" spans="1:2">
      <c r="A41" s="2">
        <f t="shared" si="1"/>
        <v>170</v>
      </c>
      <c r="B41" s="5">
        <f t="shared" si="0"/>
        <v>314.8574660633484</v>
      </c>
    </row>
    <row r="42" spans="1:2">
      <c r="A42" s="2">
        <f t="shared" si="1"/>
        <v>175</v>
      </c>
      <c r="B42" s="5">
        <f t="shared" si="0"/>
        <v>305.86153846153843</v>
      </c>
    </row>
    <row r="43" spans="1:2">
      <c r="A43" s="2">
        <f t="shared" si="1"/>
        <v>180</v>
      </c>
      <c r="B43" s="5">
        <f t="shared" si="0"/>
        <v>297.36538461538458</v>
      </c>
    </row>
    <row r="44" spans="1:2">
      <c r="A44" s="2">
        <f t="shared" si="1"/>
        <v>185</v>
      </c>
      <c r="B44" s="5">
        <f t="shared" si="0"/>
        <v>289.32848232848232</v>
      </c>
    </row>
    <row r="45" spans="1:2">
      <c r="A45" s="2">
        <f t="shared" si="1"/>
        <v>190</v>
      </c>
      <c r="B45" s="5">
        <f t="shared" si="0"/>
        <v>281.71457489878543</v>
      </c>
    </row>
    <row r="46" spans="1:2">
      <c r="A46" s="2">
        <f t="shared" si="1"/>
        <v>195</v>
      </c>
      <c r="B46" s="5">
        <f t="shared" si="0"/>
        <v>274.49112426035504</v>
      </c>
    </row>
    <row r="47" spans="1:2">
      <c r="A47" s="2">
        <f t="shared" si="1"/>
        <v>200</v>
      </c>
      <c r="B47" s="5">
        <f t="shared" si="0"/>
        <v>267.62884615384615</v>
      </c>
    </row>
    <row r="48" spans="1:2">
      <c r="A48" s="2">
        <f t="shared" si="1"/>
        <v>205</v>
      </c>
      <c r="B48" s="5">
        <f t="shared" si="0"/>
        <v>261.10131332082551</v>
      </c>
    </row>
    <row r="49" spans="1:2">
      <c r="A49" s="2">
        <f t="shared" si="1"/>
        <v>210</v>
      </c>
      <c r="B49" s="5">
        <f t="shared" si="0"/>
        <v>254.88461538461536</v>
      </c>
    </row>
    <row r="50" spans="1:2">
      <c r="A50" s="2">
        <f t="shared" si="1"/>
        <v>215</v>
      </c>
      <c r="B50" s="5">
        <f t="shared" si="0"/>
        <v>248.9570661896243</v>
      </c>
    </row>
    <row r="51" spans="1:2">
      <c r="A51" s="2">
        <f t="shared" si="1"/>
        <v>220</v>
      </c>
      <c r="B51" s="5">
        <f t="shared" si="0"/>
        <v>243.29895104895104</v>
      </c>
    </row>
    <row r="52" spans="1:2">
      <c r="A52" s="2">
        <f t="shared" si="1"/>
        <v>225</v>
      </c>
      <c r="B52" s="5">
        <f t="shared" si="0"/>
        <v>237.89230769230767</v>
      </c>
    </row>
    <row r="53" spans="1:2">
      <c r="A53" s="2">
        <f t="shared" si="1"/>
        <v>230</v>
      </c>
      <c r="B53" s="5">
        <f t="shared" si="0"/>
        <v>232.72073578595317</v>
      </c>
    </row>
    <row r="54" spans="1:2">
      <c r="A54" s="2">
        <f t="shared" si="1"/>
        <v>235</v>
      </c>
      <c r="B54" s="5">
        <f t="shared" si="0"/>
        <v>227.76923076923075</v>
      </c>
    </row>
    <row r="55" spans="1:2">
      <c r="A55" s="2">
        <f t="shared" si="1"/>
        <v>240</v>
      </c>
      <c r="B55" s="5">
        <f t="shared" si="0"/>
        <v>223.02403846153845</v>
      </c>
    </row>
    <row r="56" spans="1:2">
      <c r="A56" s="2">
        <f t="shared" si="1"/>
        <v>245</v>
      </c>
      <c r="B56" s="5">
        <f t="shared" si="0"/>
        <v>218.47252747252745</v>
      </c>
    </row>
    <row r="57" spans="1:2">
      <c r="A57" s="2">
        <f t="shared" si="1"/>
        <v>250</v>
      </c>
      <c r="B57" s="5">
        <f t="shared" si="0"/>
        <v>214.10307692307691</v>
      </c>
    </row>
    <row r="58" spans="1:2">
      <c r="A58" s="2">
        <f t="shared" si="1"/>
        <v>255</v>
      </c>
      <c r="B58" s="5">
        <f t="shared" si="0"/>
        <v>209.90497737556561</v>
      </c>
    </row>
    <row r="59" spans="1:2">
      <c r="A59" s="2">
        <f t="shared" si="1"/>
        <v>260</v>
      </c>
      <c r="B59" s="5">
        <f t="shared" si="0"/>
        <v>205.86834319526625</v>
      </c>
    </row>
    <row r="60" spans="1:2">
      <c r="A60" s="2">
        <f t="shared" si="1"/>
        <v>265</v>
      </c>
      <c r="B60" s="5">
        <f t="shared" si="0"/>
        <v>201.98403483309141</v>
      </c>
    </row>
    <row r="61" spans="1:2">
      <c r="A61" s="2">
        <f t="shared" si="1"/>
        <v>270</v>
      </c>
      <c r="B61" s="5">
        <f t="shared" si="0"/>
        <v>198.24358974358972</v>
      </c>
    </row>
    <row r="62" spans="1:2">
      <c r="A62" s="2">
        <f t="shared" si="1"/>
        <v>275</v>
      </c>
      <c r="B62" s="5">
        <f t="shared" si="0"/>
        <v>194.63916083916084</v>
      </c>
    </row>
    <row r="63" spans="1:2">
      <c r="A63" s="2">
        <f t="shared" si="1"/>
        <v>280</v>
      </c>
      <c r="B63" s="5">
        <f t="shared" si="0"/>
        <v>191.16346153846152</v>
      </c>
    </row>
    <row r="64" spans="1:2">
      <c r="A64" s="2">
        <f t="shared" si="1"/>
        <v>285</v>
      </c>
      <c r="B64" s="5">
        <f t="shared" si="0"/>
        <v>187.80971659919027</v>
      </c>
    </row>
    <row r="65" spans="1:2">
      <c r="A65" s="2">
        <f t="shared" si="1"/>
        <v>290</v>
      </c>
      <c r="B65" s="5">
        <f t="shared" si="0"/>
        <v>184.57161803713527</v>
      </c>
    </row>
    <row r="66" spans="1:2">
      <c r="A66" s="2">
        <f t="shared" si="1"/>
        <v>295</v>
      </c>
      <c r="B66" s="5">
        <f t="shared" si="0"/>
        <v>181.44328552803128</v>
      </c>
    </row>
    <row r="67" spans="1:2">
      <c r="A67" s="2">
        <f t="shared" si="1"/>
        <v>300</v>
      </c>
      <c r="B67" s="5">
        <f t="shared" si="0"/>
        <v>178.41923076923075</v>
      </c>
    </row>
    <row r="68" spans="1:2">
      <c r="A68" s="2">
        <f t="shared" si="1"/>
        <v>305</v>
      </c>
      <c r="B68" s="5">
        <f t="shared" si="0"/>
        <v>175.49432534678434</v>
      </c>
    </row>
    <row r="69" spans="1:2">
      <c r="A69" s="2">
        <f t="shared" si="1"/>
        <v>310</v>
      </c>
      <c r="B69" s="5">
        <f t="shared" si="0"/>
        <v>172.66377171215879</v>
      </c>
    </row>
    <row r="70" spans="1:2">
      <c r="A70" s="2">
        <f t="shared" si="1"/>
        <v>315</v>
      </c>
      <c r="B70" s="5">
        <f t="shared" si="0"/>
        <v>169.92307692307691</v>
      </c>
    </row>
    <row r="71" spans="1:2">
      <c r="A71" s="2">
        <f t="shared" si="1"/>
        <v>320</v>
      </c>
      <c r="B71" s="5">
        <f t="shared" si="0"/>
        <v>167.26802884615384</v>
      </c>
    </row>
    <row r="72" spans="1:2">
      <c r="A72" s="2">
        <f t="shared" si="1"/>
        <v>325</v>
      </c>
      <c r="B72" s="5">
        <f t="shared" si="0"/>
        <v>164.69467455621302</v>
      </c>
    </row>
    <row r="73" spans="1:2">
      <c r="A73" s="2">
        <f t="shared" si="1"/>
        <v>330</v>
      </c>
      <c r="B73" s="5">
        <f t="shared" ref="B73:B107" si="2">$D$9*$E$9/A73</f>
        <v>162.19930069930069</v>
      </c>
    </row>
    <row r="74" spans="1:2">
      <c r="A74" s="2">
        <f t="shared" ref="A74:A107" si="3">A73+5</f>
        <v>335</v>
      </c>
      <c r="B74" s="5">
        <f t="shared" si="2"/>
        <v>159.77841561423651</v>
      </c>
    </row>
    <row r="75" spans="1:2">
      <c r="A75" s="2">
        <f t="shared" si="3"/>
        <v>340</v>
      </c>
      <c r="B75" s="5">
        <f t="shared" si="2"/>
        <v>157.4287330316742</v>
      </c>
    </row>
    <row r="76" spans="1:2">
      <c r="A76" s="2">
        <f t="shared" si="3"/>
        <v>345</v>
      </c>
      <c r="B76" s="5">
        <f t="shared" si="2"/>
        <v>155.14715719063545</v>
      </c>
    </row>
    <row r="77" spans="1:2">
      <c r="A77" s="2">
        <f t="shared" si="3"/>
        <v>350</v>
      </c>
      <c r="B77" s="5">
        <f t="shared" si="2"/>
        <v>152.93076923076922</v>
      </c>
    </row>
    <row r="78" spans="1:2">
      <c r="A78" s="2">
        <f t="shared" si="3"/>
        <v>355</v>
      </c>
      <c r="B78" s="5">
        <f t="shared" si="2"/>
        <v>150.77681473456121</v>
      </c>
    </row>
    <row r="79" spans="1:2">
      <c r="A79" s="2">
        <f t="shared" si="3"/>
        <v>360</v>
      </c>
      <c r="B79" s="5">
        <f t="shared" si="2"/>
        <v>148.68269230769229</v>
      </c>
    </row>
    <row r="80" spans="1:2">
      <c r="A80" s="2">
        <f t="shared" si="3"/>
        <v>365</v>
      </c>
      <c r="B80" s="5">
        <f t="shared" si="2"/>
        <v>146.64594309799787</v>
      </c>
    </row>
    <row r="81" spans="1:2">
      <c r="A81" s="2">
        <f t="shared" si="3"/>
        <v>370</v>
      </c>
      <c r="B81" s="5">
        <f t="shared" si="2"/>
        <v>144.66424116424116</v>
      </c>
    </row>
    <row r="82" spans="1:2">
      <c r="A82" s="2">
        <f t="shared" si="3"/>
        <v>375</v>
      </c>
      <c r="B82" s="5">
        <f t="shared" si="2"/>
        <v>142.73538461538462</v>
      </c>
    </row>
    <row r="83" spans="1:2">
      <c r="A83" s="2">
        <f t="shared" si="3"/>
        <v>380</v>
      </c>
      <c r="B83" s="5">
        <f t="shared" si="2"/>
        <v>140.85728744939271</v>
      </c>
    </row>
    <row r="84" spans="1:2">
      <c r="A84" s="2">
        <f t="shared" si="3"/>
        <v>385</v>
      </c>
      <c r="B84" s="5">
        <f t="shared" si="2"/>
        <v>139.02797202797203</v>
      </c>
    </row>
    <row r="85" spans="1:2">
      <c r="A85" s="2">
        <f t="shared" si="3"/>
        <v>390</v>
      </c>
      <c r="B85" s="5">
        <f t="shared" si="2"/>
        <v>137.24556213017752</v>
      </c>
    </row>
    <row r="86" spans="1:2">
      <c r="A86" s="2">
        <f t="shared" si="3"/>
        <v>395</v>
      </c>
      <c r="B86" s="5">
        <f t="shared" si="2"/>
        <v>135.50827653359298</v>
      </c>
    </row>
    <row r="87" spans="1:2">
      <c r="A87" s="2">
        <f t="shared" si="3"/>
        <v>400</v>
      </c>
      <c r="B87" s="5">
        <f t="shared" si="2"/>
        <v>133.81442307692308</v>
      </c>
    </row>
    <row r="88" spans="1:2">
      <c r="A88" s="2">
        <f t="shared" si="3"/>
        <v>405</v>
      </c>
      <c r="B88" s="5">
        <f t="shared" si="2"/>
        <v>132.16239316239316</v>
      </c>
    </row>
    <row r="89" spans="1:2">
      <c r="A89" s="2">
        <f t="shared" si="3"/>
        <v>410</v>
      </c>
      <c r="B89" s="5">
        <f t="shared" si="2"/>
        <v>130.55065666041276</v>
      </c>
    </row>
    <row r="90" spans="1:2">
      <c r="A90" s="2">
        <f t="shared" si="3"/>
        <v>415</v>
      </c>
      <c r="B90" s="5">
        <f t="shared" si="2"/>
        <v>128.97775718257645</v>
      </c>
    </row>
    <row r="91" spans="1:2">
      <c r="A91" s="2">
        <f t="shared" si="3"/>
        <v>420</v>
      </c>
      <c r="B91" s="5">
        <f t="shared" si="2"/>
        <v>127.44230769230768</v>
      </c>
    </row>
    <row r="92" spans="1:2">
      <c r="A92" s="2">
        <f t="shared" si="3"/>
        <v>425</v>
      </c>
      <c r="B92" s="5">
        <f t="shared" si="2"/>
        <v>125.94298642533936</v>
      </c>
    </row>
    <row r="93" spans="1:2">
      <c r="A93" s="2">
        <f t="shared" si="3"/>
        <v>430</v>
      </c>
      <c r="B93" s="5">
        <f t="shared" si="2"/>
        <v>124.47853309481215</v>
      </c>
    </row>
    <row r="94" spans="1:2">
      <c r="A94" s="2">
        <f t="shared" si="3"/>
        <v>435</v>
      </c>
      <c r="B94" s="5">
        <f t="shared" si="2"/>
        <v>123.04774535809018</v>
      </c>
    </row>
    <row r="95" spans="1:2">
      <c r="A95" s="2">
        <f t="shared" si="3"/>
        <v>440</v>
      </c>
      <c r="B95" s="5">
        <f t="shared" si="2"/>
        <v>121.64947552447552</v>
      </c>
    </row>
    <row r="96" spans="1:2">
      <c r="A96" s="2">
        <f t="shared" si="3"/>
        <v>445</v>
      </c>
      <c r="B96" s="5">
        <f t="shared" si="2"/>
        <v>120.28262748487467</v>
      </c>
    </row>
    <row r="97" spans="1:2">
      <c r="A97" s="2">
        <f t="shared" si="3"/>
        <v>450</v>
      </c>
      <c r="B97" s="5">
        <f t="shared" si="2"/>
        <v>118.94615384615383</v>
      </c>
    </row>
    <row r="98" spans="1:2">
      <c r="A98" s="2">
        <f t="shared" si="3"/>
        <v>455</v>
      </c>
      <c r="B98" s="5">
        <f t="shared" si="2"/>
        <v>117.63905325443785</v>
      </c>
    </row>
    <row r="99" spans="1:2">
      <c r="A99" s="2">
        <f t="shared" si="3"/>
        <v>460</v>
      </c>
      <c r="B99" s="5">
        <f t="shared" si="2"/>
        <v>116.36036789297658</v>
      </c>
    </row>
    <row r="100" spans="1:2">
      <c r="A100" s="2">
        <f t="shared" si="3"/>
        <v>465</v>
      </c>
      <c r="B100" s="5">
        <f t="shared" si="2"/>
        <v>115.10918114143919</v>
      </c>
    </row>
    <row r="101" spans="1:2">
      <c r="A101" s="2">
        <f t="shared" si="3"/>
        <v>470</v>
      </c>
      <c r="B101" s="5">
        <f t="shared" si="2"/>
        <v>113.88461538461537</v>
      </c>
    </row>
    <row r="102" spans="1:2">
      <c r="A102" s="2">
        <f t="shared" si="3"/>
        <v>475</v>
      </c>
      <c r="B102" s="5">
        <f t="shared" si="2"/>
        <v>112.68582995951417</v>
      </c>
    </row>
    <row r="103" spans="1:2">
      <c r="A103" s="2">
        <f t="shared" si="3"/>
        <v>480</v>
      </c>
      <c r="B103" s="5">
        <f t="shared" si="2"/>
        <v>111.51201923076923</v>
      </c>
    </row>
    <row r="104" spans="1:2">
      <c r="A104" s="2">
        <f t="shared" si="3"/>
        <v>485</v>
      </c>
      <c r="B104" s="5">
        <f t="shared" si="2"/>
        <v>110.36241078509119</v>
      </c>
    </row>
    <row r="105" spans="1:2">
      <c r="A105" s="2">
        <f t="shared" si="3"/>
        <v>490</v>
      </c>
      <c r="B105" s="5">
        <f t="shared" si="2"/>
        <v>109.23626373626372</v>
      </c>
    </row>
    <row r="106" spans="1:2">
      <c r="A106" s="2">
        <f t="shared" si="3"/>
        <v>495</v>
      </c>
      <c r="B106" s="5">
        <f t="shared" si="2"/>
        <v>108.13286713286712</v>
      </c>
    </row>
    <row r="107" spans="1:2">
      <c r="A107" s="2">
        <f t="shared" si="3"/>
        <v>500</v>
      </c>
      <c r="B107" s="5">
        <f t="shared" si="2"/>
        <v>107.05153846153846</v>
      </c>
    </row>
  </sheetData>
  <sheetProtection sheet="1" objects="1" scenarios="1"/>
  <mergeCells count="4">
    <mergeCell ref="D15:E17"/>
    <mergeCell ref="A1:B1"/>
    <mergeCell ref="A6:B6"/>
    <mergeCell ref="D11:E12"/>
  </mergeCells>
  <phoneticPr fontId="0" type="noConversion"/>
  <pageMargins left="0.75" right="0.75" top="1" bottom="1" header="0.5" footer="0.5"/>
  <pageSetup orientation="portrait" r:id="rId1"/>
  <headerFooter alignWithMargins="0"/>
  <drawing r:id="rId2"/>
  <legacyDrawing r:id="rId3"/>
  <controls>
    <control shapeId="2054" r:id="rId4" name="TextBox1"/>
    <control shapeId="2053" r:id="rId5" name="SpinButton4"/>
    <control shapeId="2052" r:id="rId6" name="SpinButton3"/>
    <control shapeId="2051" r:id="rId7" name="SpinButton2"/>
    <control shapeId="2050" r:id="rId8" name="SpinButton1"/>
  </controls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S5"/>
  <sheetViews>
    <sheetView workbookViewId="0">
      <selection activeCell="I28" sqref="I28"/>
    </sheetView>
  </sheetViews>
  <sheetFormatPr defaultRowHeight="12.75"/>
  <cols>
    <col min="1" max="19" width="9.140625" style="14"/>
  </cols>
  <sheetData>
    <row r="1" spans="1:13">
      <c r="A1" s="15" t="s">
        <v>26</v>
      </c>
      <c r="B1" s="16">
        <v>50</v>
      </c>
      <c r="E1" s="15" t="s">
        <v>28</v>
      </c>
      <c r="G1" s="14">
        <v>0</v>
      </c>
      <c r="H1" s="14">
        <f>(100+B1)/100</f>
        <v>1.5</v>
      </c>
      <c r="J1" s="15" t="s">
        <v>29</v>
      </c>
      <c r="L1" s="14">
        <v>0</v>
      </c>
      <c r="M1" s="14">
        <f>-B2/100</f>
        <v>-0.5</v>
      </c>
    </row>
    <row r="2" spans="1:13">
      <c r="A2" s="15" t="s">
        <v>27</v>
      </c>
      <c r="B2" s="16">
        <v>50</v>
      </c>
      <c r="G2" s="14">
        <f>10000*H1</f>
        <v>15000</v>
      </c>
      <c r="H2" s="14">
        <v>0</v>
      </c>
      <c r="L2" s="14">
        <v>15000</v>
      </c>
      <c r="M2" s="14">
        <f>2+M1</f>
        <v>1.5</v>
      </c>
    </row>
    <row r="4" spans="1:13">
      <c r="E4" s="15" t="s">
        <v>30</v>
      </c>
      <c r="G4" s="14">
        <v>0</v>
      </c>
      <c r="H4" s="14">
        <v>1.5</v>
      </c>
      <c r="J4" s="15" t="s">
        <v>32</v>
      </c>
      <c r="L4" s="14">
        <v>0</v>
      </c>
      <c r="M4" s="14">
        <v>-0.5</v>
      </c>
    </row>
    <row r="5" spans="1:13">
      <c r="E5" s="15" t="s">
        <v>31</v>
      </c>
      <c r="G5" s="14">
        <v>15000</v>
      </c>
      <c r="H5" s="14">
        <v>0</v>
      </c>
      <c r="J5" s="15" t="s">
        <v>33</v>
      </c>
      <c r="L5" s="14">
        <v>15000</v>
      </c>
      <c r="M5" s="14">
        <v>1.5</v>
      </c>
    </row>
  </sheetData>
  <phoneticPr fontId="4" type="noConversion"/>
  <pageMargins left="0.75" right="0.75" top="1" bottom="1" header="0.5" footer="0.5"/>
  <headerFooter alignWithMargins="0"/>
  <drawing r:id="rId1"/>
  <legacyDrawing r:id="rId2"/>
  <controls>
    <control shapeId="4101" r:id="rId3" name="TextBox1"/>
    <control shapeId="4098" r:id="rId4" name="SpinButton2"/>
    <control shapeId="4097" r:id="rId5" name="SpinButton1"/>
  </controls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S33"/>
  <sheetViews>
    <sheetView workbookViewId="0">
      <selection activeCell="D9" sqref="D9"/>
    </sheetView>
  </sheetViews>
  <sheetFormatPr defaultRowHeight="12.75"/>
  <cols>
    <col min="1" max="1" width="11" style="2" customWidth="1"/>
    <col min="2" max="2" width="14.85546875" style="2" customWidth="1"/>
    <col min="3" max="3" width="9.140625" style="2"/>
    <col min="4" max="4" width="9.85546875" style="2" customWidth="1"/>
    <col min="5" max="19" width="9.140625" style="2"/>
  </cols>
  <sheetData>
    <row r="1" spans="1:4">
      <c r="A1" s="18" t="s">
        <v>18</v>
      </c>
      <c r="B1" s="18"/>
    </row>
    <row r="2" spans="1:4">
      <c r="A2" s="2" t="s">
        <v>0</v>
      </c>
      <c r="B2" s="12">
        <v>71</v>
      </c>
    </row>
    <row r="4" spans="1:4">
      <c r="A4" s="18" t="s">
        <v>17</v>
      </c>
      <c r="B4" s="18"/>
      <c r="C4" s="18"/>
    </row>
    <row r="5" spans="1:4">
      <c r="A5" s="2">
        <v>0</v>
      </c>
      <c r="B5" s="2">
        <f>B2/2</f>
        <v>35.5</v>
      </c>
    </row>
    <row r="6" spans="1:4">
      <c r="A6" s="2">
        <f>B2/2</f>
        <v>35.5</v>
      </c>
      <c r="B6" s="2">
        <v>0</v>
      </c>
    </row>
    <row r="8" spans="1:4">
      <c r="A8" s="18" t="s">
        <v>19</v>
      </c>
      <c r="B8" s="18"/>
      <c r="C8" s="18"/>
    </row>
    <row r="9" spans="1:4">
      <c r="A9" s="11" t="s">
        <v>20</v>
      </c>
      <c r="B9" s="2">
        <f>B2*D9/200</f>
        <v>2.13</v>
      </c>
      <c r="D9" s="12">
        <v>6</v>
      </c>
    </row>
    <row r="11" spans="1:4">
      <c r="A11" s="18" t="s">
        <v>21</v>
      </c>
      <c r="B11" s="18"/>
      <c r="C11" s="18"/>
    </row>
    <row r="12" spans="1:4">
      <c r="A12" s="2">
        <v>0</v>
      </c>
      <c r="B12" s="2">
        <f>(B2+B9)/2</f>
        <v>36.564999999999998</v>
      </c>
    </row>
    <row r="13" spans="1:4">
      <c r="A13" s="2">
        <f>(B2+B9)/2</f>
        <v>36.564999999999998</v>
      </c>
      <c r="B13" s="2">
        <v>0</v>
      </c>
    </row>
    <row r="15" spans="1:4">
      <c r="A15" s="18" t="s">
        <v>25</v>
      </c>
      <c r="B15" s="18"/>
      <c r="C15" s="18"/>
      <c r="D15" s="18"/>
    </row>
    <row r="16" spans="1:4">
      <c r="A16" s="11" t="s">
        <v>24</v>
      </c>
      <c r="C16" s="2">
        <f>D31</f>
        <v>17.75</v>
      </c>
      <c r="D16" s="2">
        <f>E32</f>
        <v>17.75</v>
      </c>
    </row>
    <row r="17" spans="3:10">
      <c r="C17" s="2">
        <f>D31</f>
        <v>17.75</v>
      </c>
      <c r="D17" s="2">
        <f>I32</f>
        <v>18.282499999999999</v>
      </c>
    </row>
    <row r="27" spans="3:10" ht="12.75" customHeight="1">
      <c r="D27" s="20" t="s">
        <v>22</v>
      </c>
      <c r="E27" s="20"/>
      <c r="F27" s="20"/>
      <c r="H27" s="20" t="s">
        <v>23</v>
      </c>
      <c r="I27" s="20"/>
      <c r="J27" s="20"/>
    </row>
    <row r="28" spans="3:10">
      <c r="D28" s="20"/>
      <c r="E28" s="20"/>
      <c r="F28" s="20"/>
      <c r="G28" s="17"/>
      <c r="H28" s="20"/>
      <c r="I28" s="20"/>
      <c r="J28" s="20"/>
    </row>
    <row r="29" spans="3:10">
      <c r="D29" s="2">
        <v>0</v>
      </c>
      <c r="E29" s="2">
        <v>0</v>
      </c>
      <c r="G29" s="17"/>
      <c r="H29" s="2">
        <v>0</v>
      </c>
      <c r="I29" s="2">
        <v>0</v>
      </c>
    </row>
    <row r="30" spans="3:10">
      <c r="D30" s="2">
        <f>B2/4</f>
        <v>17.75</v>
      </c>
      <c r="E30" s="2">
        <v>0</v>
      </c>
      <c r="G30" s="17"/>
      <c r="H30" s="2">
        <f>(B2+B9)/4</f>
        <v>18.282499999999999</v>
      </c>
      <c r="I30" s="2">
        <v>0</v>
      </c>
    </row>
    <row r="31" spans="3:10">
      <c r="D31" s="2">
        <f>B2/4</f>
        <v>17.75</v>
      </c>
      <c r="E31" s="2">
        <f>B2/4</f>
        <v>17.75</v>
      </c>
      <c r="G31" s="5"/>
      <c r="H31" s="2">
        <f>(B2+B9)/4</f>
        <v>18.282499999999999</v>
      </c>
      <c r="I31" s="2">
        <f>(B2+B9)/4</f>
        <v>18.282499999999999</v>
      </c>
    </row>
    <row r="32" spans="3:10">
      <c r="D32" s="2">
        <v>0</v>
      </c>
      <c r="E32" s="2">
        <f>E31</f>
        <v>17.75</v>
      </c>
      <c r="H32" s="2">
        <v>0</v>
      </c>
      <c r="I32" s="2">
        <f>I31</f>
        <v>18.282499999999999</v>
      </c>
    </row>
    <row r="33" spans="4:9">
      <c r="D33" s="2">
        <v>0</v>
      </c>
      <c r="E33" s="2">
        <v>0</v>
      </c>
      <c r="H33" s="2">
        <v>0</v>
      </c>
      <c r="I33" s="2">
        <v>0</v>
      </c>
    </row>
  </sheetData>
  <sheetProtection sheet="1" objects="1" scenarios="1"/>
  <mergeCells count="8">
    <mergeCell ref="H27:J28"/>
    <mergeCell ref="A15:D15"/>
    <mergeCell ref="G28:G30"/>
    <mergeCell ref="A1:B1"/>
    <mergeCell ref="A4:C4"/>
    <mergeCell ref="D27:F28"/>
    <mergeCell ref="A8:C8"/>
    <mergeCell ref="A11:C11"/>
  </mergeCells>
  <phoneticPr fontId="0" type="noConversion"/>
  <pageMargins left="0.75" right="0.75" top="1" bottom="1" header="0.5" footer="0.5"/>
  <pageSetup orientation="portrait" r:id="rId1"/>
  <headerFooter alignWithMargins="0"/>
  <drawing r:id="rId2"/>
  <legacyDrawing r:id="rId3"/>
  <controls>
    <control shapeId="3076" r:id="rId4" name="TextBox1"/>
    <control shapeId="3075" r:id="rId5" name="SpinButton2"/>
    <control shapeId="3073" r:id="rId6" name="SpinButton1"/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LBD 1.1</vt:lpstr>
      <vt:lpstr>LBD 1.2</vt:lpstr>
      <vt:lpstr>LBD1.3</vt:lpstr>
      <vt:lpstr>LBD 1.4</vt:lpstr>
    </vt:vector>
  </TitlesOfParts>
  <Company>University of Illinois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Lanny Arvan</dc:creator>
  <cp:lastModifiedBy>WileyService</cp:lastModifiedBy>
  <dcterms:created xsi:type="dcterms:W3CDTF">2001-10-11T11:19:42Z</dcterms:created>
  <dcterms:modified xsi:type="dcterms:W3CDTF">2010-10-26T14:16:13Z</dcterms:modified>
</cp:coreProperties>
</file>