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05" yWindow="465" windowWidth="9690" windowHeight="7290" activeTab="1"/>
  </bookViews>
  <sheets>
    <sheet name="Pr. 15(1)-4B" sheetId="1" r:id="rId1"/>
    <sheet name="Sol" sheetId="11" r:id="rId2"/>
  </sheets>
  <definedNames>
    <definedName name="_xlnm.Print_Area" localSheetId="0">'Pr. 15(1)-4B'!$A$1:$Q$21</definedName>
  </definedNames>
  <calcPr calcId="152511" fullPrecision="0"/>
</workbook>
</file>

<file path=xl/calcChain.xml><?xml version="1.0" encoding="utf-8"?>
<calcChain xmlns="http://schemas.openxmlformats.org/spreadsheetml/2006/main">
  <c r="J68" i="11" l="1"/>
  <c r="J66" i="11"/>
  <c r="J65" i="11"/>
  <c r="L52" i="11" l="1"/>
  <c r="J46" i="11"/>
  <c r="F51" i="1"/>
  <c r="H17" i="1"/>
  <c r="G17" i="11" l="1"/>
  <c r="G22" i="11"/>
  <c r="G26" i="11" s="1"/>
  <c r="G30" i="11" s="1"/>
  <c r="G31" i="11" s="1"/>
  <c r="G33" i="11" s="1"/>
  <c r="J19" i="11"/>
  <c r="J18" i="11" s="1"/>
  <c r="J25" i="11"/>
  <c r="J28" i="11"/>
  <c r="J31" i="11"/>
  <c r="J32" i="11" s="1"/>
  <c r="C5" i="11"/>
  <c r="K25" i="1" s="1"/>
  <c r="K18" i="1"/>
  <c r="K19" i="1"/>
  <c r="K28" i="1"/>
  <c r="K31" i="1"/>
  <c r="K32" i="1"/>
  <c r="H22" i="1"/>
  <c r="H26" i="1"/>
  <c r="H30" i="1"/>
  <c r="H33" i="1"/>
  <c r="K67" i="1"/>
  <c r="M52" i="1"/>
  <c r="M40" i="1"/>
  <c r="F42" i="1"/>
  <c r="M49" i="1"/>
  <c r="H44" i="1"/>
  <c r="H42" i="1"/>
  <c r="F43" i="1"/>
  <c r="F44" i="1"/>
  <c r="F45" i="1"/>
  <c r="H45" i="1"/>
  <c r="K48" i="1"/>
  <c r="M51" i="1"/>
  <c r="F61" i="1"/>
  <c r="K65" i="1"/>
  <c r="H63" i="1"/>
  <c r="F62" i="1"/>
  <c r="H62" i="1"/>
  <c r="F64" i="1"/>
  <c r="K66" i="1"/>
  <c r="K68" i="1"/>
  <c r="G63" i="11"/>
  <c r="G44" i="11"/>
  <c r="L49" i="11" s="1"/>
  <c r="L50" i="11" s="1"/>
  <c r="A11" i="1"/>
  <c r="A5" i="1"/>
  <c r="H64" i="1" l="1"/>
  <c r="H61" i="1"/>
  <c r="K59" i="1"/>
  <c r="K47" i="1"/>
  <c r="H43" i="1"/>
  <c r="K46" i="1"/>
  <c r="M50" i="1"/>
  <c r="H31" i="1"/>
  <c r="AF4" i="1" s="1"/>
  <c r="AF2" i="1"/>
  <c r="AF6" i="1" l="1"/>
  <c r="AF8" i="1" s="1"/>
  <c r="AF10" i="1" s="1"/>
  <c r="C5" i="1" s="1"/>
</calcChain>
</file>

<file path=xl/comments1.xml><?xml version="1.0" encoding="utf-8"?>
<comments xmlns="http://schemas.openxmlformats.org/spreadsheetml/2006/main">
  <authors>
    <author>Mark Sears</author>
  </authors>
  <commentList>
    <comment ref="G17" authorId="0">
      <text>
        <r>
          <rPr>
            <sz val="8"/>
            <color indexed="81"/>
            <rFont val="Tahoma"/>
            <family val="2"/>
          </rPr>
          <t>Enter formulas calling on given amounts.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8" authorId="0">
      <text>
        <r>
          <rPr>
            <sz val="8"/>
            <color indexed="81"/>
            <rFont val="Tahoma"/>
            <family val="2"/>
          </rPr>
          <t>Enter formulas calling on given amounts.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Compute part (b) before part (a)</t>
        </r>
      </text>
    </comment>
    <comment ref="G45" author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  <comment ref="L51" author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  <comment ref="G64" author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  <comment ref="J65" author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  <comment ref="J67" author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G17" authorId="0">
      <text>
        <r>
          <rPr>
            <sz val="8"/>
            <color indexed="81"/>
            <rFont val="Tahoma"/>
            <family val="2"/>
          </rPr>
          <t>Enter formulas calling on given amounts.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8" authorId="0">
      <text>
        <r>
          <rPr>
            <sz val="8"/>
            <color indexed="81"/>
            <rFont val="Tahoma"/>
            <family val="2"/>
          </rPr>
          <t>Enter formulas calling on given amounts.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Compute part (b) before part (a)</t>
        </r>
      </text>
    </comment>
  </commentList>
</comments>
</file>

<file path=xl/sharedStrings.xml><?xml version="1.0" encoding="utf-8"?>
<sst xmlns="http://schemas.openxmlformats.org/spreadsheetml/2006/main" count="186" uniqueCount="72">
  <si>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</si>
  <si>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</si>
  <si>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</si>
  <si>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</si>
  <si>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</si>
  <si>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</si>
  <si>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</si>
  <si>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</si>
  <si>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</si>
  <si>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</si>
  <si>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</si>
  <si>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</si>
  <si>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</si>
  <si>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 xml:space="preserve">Name:   </t>
  </si>
  <si>
    <t xml:space="preserve">Section:   </t>
  </si>
  <si>
    <t xml:space="preserve">Key Code:    </t>
  </si>
  <si>
    <t xml:space="preserve">Score:   </t>
  </si>
  <si>
    <t>If number-entry box is blank (this would be an incorrect answer for N-boxes), error check returns two spaces, "  "</t>
  </si>
  <si>
    <t>An asterisk (*) will appear to the right of an incorrect entry.</t>
  </si>
  <si>
    <t>Accounts Receivable</t>
  </si>
  <si>
    <t>Accounts Payable</t>
  </si>
  <si>
    <t>Cash</t>
  </si>
  <si>
    <t>Income Summary</t>
  </si>
  <si>
    <t>[Key code here]</t>
  </si>
  <si>
    <t>Direct materials:</t>
  </si>
  <si>
    <t>Purchases</t>
  </si>
  <si>
    <t>Cost of materials available for use</t>
  </si>
  <si>
    <t>Cost of goods manufactured</t>
  </si>
  <si>
    <t>Factory overhead</t>
  </si>
  <si>
    <t>Cost of direct materials used in production</t>
  </si>
  <si>
    <t>Direct labor</t>
  </si>
  <si>
    <t>Heat, light, and power</t>
  </si>
  <si>
    <t>Indirect labor</t>
  </si>
  <si>
    <t>Machinery depreciation</t>
  </si>
  <si>
    <t>Materials inventory</t>
  </si>
  <si>
    <t>Miscellaneous cost</t>
  </si>
  <si>
    <t>Property taxes</t>
  </si>
  <si>
    <t>Supplies</t>
  </si>
  <si>
    <t>Total manufacturing costs</t>
  </si>
  <si>
    <t>Cost of finished goods available for sale</t>
  </si>
  <si>
    <t>Cost of goods sold</t>
  </si>
  <si>
    <t>Statement of Cost of Goods Manufactured</t>
  </si>
  <si>
    <t>1.</t>
  </si>
  <si>
    <t>2.</t>
  </si>
  <si>
    <t>Materials inventory, December 1</t>
  </si>
  <si>
    <t>Materials inventory, December 31</t>
  </si>
  <si>
    <t>Materials purchased</t>
  </si>
  <si>
    <t>Total manufacturing costs incurred during December</t>
  </si>
  <si>
    <t>Work in process inventory, December 1</t>
  </si>
  <si>
    <t>Work in process inventory, December 31</t>
  </si>
  <si>
    <t>Finished goods inventory, December 1</t>
  </si>
  <si>
    <t>Finished goods inventory, December 31</t>
  </si>
  <si>
    <t>Sales</t>
  </si>
  <si>
    <t>Gross profit</t>
  </si>
  <si>
    <t>Operating expenses</t>
  </si>
  <si>
    <t>Net income</t>
  </si>
  <si>
    <t>Cost of goods sold:</t>
  </si>
  <si>
    <t>Income Statement</t>
  </si>
  <si>
    <t>3.</t>
  </si>
  <si>
    <t>Total manufacturing costs incurred in December</t>
  </si>
  <si>
    <t>On Company</t>
  </si>
  <si>
    <t>Off Company</t>
  </si>
  <si>
    <t>Materials inventory, May 1, 2016</t>
  </si>
  <si>
    <t>Materials inventory, May 31, 2016</t>
  </si>
  <si>
    <t>For the Month Ended December 31</t>
  </si>
  <si>
    <t>Problem 15(1)-4B</t>
  </si>
  <si>
    <t>(a)</t>
  </si>
  <si>
    <t>(b)</t>
  </si>
  <si>
    <t>(d)</t>
  </si>
  <si>
    <t>(c)</t>
  </si>
  <si>
    <t>(e)</t>
  </si>
  <si>
    <t>(f)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</si>
</sst>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22"/>
      </patternFill>
    </fill>
    <fill>
      <patternFill patternType="solid">
        <fgColor rgb="FFE4FFD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4" fillId="0" borderId="0" xfId="0" applyFont="1"/>
    <xf numFmtId="0" fontId="0" fillId="0" borderId="0" xfId="0" applyBorder="1" applyAlignment="1" applyProtection="1">
      <alignment horizontal="left"/>
    </xf>
    <xf numFmtId="0" fontId="0" fillId="0" borderId="0" xfId="0" applyProtection="1"/>
    <xf numFmtId="0" fontId="4" fillId="0" borderId="0" xfId="0" applyFont="1" applyProtection="1"/>
    <xf numFmtId="0" fontId="5" fillId="0" borderId="0" xfId="0" applyFont="1"/>
    <xf numFmtId="0" fontId="0" fillId="0" borderId="1" xfId="0" applyBorder="1"/>
    <xf numFmtId="0" fontId="5" fillId="0" borderId="0" xfId="0" quotePrefix="1" applyFont="1"/>
    <xf numFmtId="9" fontId="0" fillId="0" borderId="1" xfId="1" applyFont="1" applyBorder="1"/>
    <xf numFmtId="0" fontId="5" fillId="0" borderId="2" xfId="0" applyFont="1" applyBorder="1"/>
    <xf numFmtId="0" fontId="0" fillId="0" borderId="0" xfId="0" applyAlignment="1"/>
    <xf numFmtId="0" fontId="7" fillId="0" borderId="0" xfId="0" applyFont="1" applyProtection="1"/>
    <xf numFmtId="0" fontId="14" fillId="0" borderId="0" xfId="0" applyFont="1" applyBorder="1" applyAlignment="1"/>
    <xf numFmtId="0" fontId="0" fillId="0" borderId="0" xfId="0" applyAlignment="1" applyProtection="1"/>
    <xf numFmtId="0" fontId="14" fillId="0" borderId="3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  <xf numFmtId="0" fontId="0" fillId="0" borderId="0" xfId="0" applyProtection="1">
      <protection hidden="1"/>
    </xf>
    <xf numFmtId="0" fontId="0" fillId="2" borderId="3" xfId="0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right"/>
      <protection hidden="1"/>
    </xf>
    <xf numFmtId="0" fontId="0" fillId="2" borderId="2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4" fillId="2" borderId="7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center"/>
      <protection hidden="1"/>
    </xf>
    <xf numFmtId="41" fontId="0" fillId="2" borderId="0" xfId="0" applyNumberFormat="1" applyFill="1" applyBorder="1" applyProtection="1">
      <protection hidden="1"/>
    </xf>
    <xf numFmtId="41" fontId="0" fillId="2" borderId="2" xfId="0" applyNumberFormat="1" applyFill="1" applyBorder="1" applyProtection="1">
      <protection hidden="1"/>
    </xf>
    <xf numFmtId="41" fontId="0" fillId="3" borderId="8" xfId="0" applyNumberForma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41" fontId="0" fillId="3" borderId="8" xfId="0" applyNumberFormat="1" applyFill="1" applyBorder="1" applyProtection="1"/>
    <xf numFmtId="0" fontId="4" fillId="2" borderId="5" xfId="0" applyFont="1" applyFill="1" applyBorder="1" applyAlignment="1" applyProtection="1">
      <alignment horizontal="left"/>
      <protection hidden="1"/>
    </xf>
    <xf numFmtId="0" fontId="2" fillId="0" borderId="0" xfId="0" quotePrefix="1" applyFont="1" applyAlignment="1" applyProtection="1">
      <alignment horizontal="center"/>
      <protection hidden="1"/>
    </xf>
    <xf numFmtId="42" fontId="0" fillId="3" borderId="8" xfId="0" applyNumberFormat="1" applyFill="1" applyBorder="1" applyProtection="1">
      <protection locked="0"/>
    </xf>
    <xf numFmtId="42" fontId="0" fillId="3" borderId="8" xfId="0" applyNumberFormat="1" applyFill="1" applyBorder="1" applyProtection="1"/>
    <xf numFmtId="0" fontId="2" fillId="2" borderId="9" xfId="0" applyFont="1" applyFill="1" applyBorder="1" applyAlignment="1" applyProtection="1">
      <alignment horizontal="center"/>
      <protection hidden="1"/>
    </xf>
    <xf numFmtId="42" fontId="0" fillId="3" borderId="10" xfId="0" applyNumberFormat="1" applyFill="1" applyBorder="1" applyProtection="1"/>
    <xf numFmtId="42" fontId="0" fillId="3" borderId="10" xfId="0" applyNumberFormat="1" applyFill="1" applyBorder="1" applyProtection="1">
      <protection locked="0"/>
    </xf>
    <xf numFmtId="0" fontId="4" fillId="0" borderId="0" xfId="0" applyFont="1" applyProtection="1">
      <protection hidden="1"/>
    </xf>
    <xf numFmtId="0" fontId="4" fillId="2" borderId="12" xfId="0" applyFont="1" applyFill="1" applyBorder="1" applyAlignment="1" applyProtection="1">
      <alignment horizontal="left"/>
      <protection hidden="1"/>
    </xf>
    <xf numFmtId="41" fontId="0" fillId="3" borderId="13" xfId="0" applyNumberFormat="1" applyFill="1" applyBorder="1" applyProtection="1"/>
    <xf numFmtId="41" fontId="0" fillId="3" borderId="13" xfId="0" applyNumberFormat="1" applyFill="1" applyBorder="1" applyProtection="1">
      <protection locked="0"/>
    </xf>
    <xf numFmtId="0" fontId="15" fillId="2" borderId="0" xfId="0" applyFont="1" applyFill="1" applyBorder="1" applyProtection="1">
      <protection hidden="1"/>
    </xf>
    <xf numFmtId="0" fontId="0" fillId="2" borderId="3" xfId="0" applyFill="1" applyBorder="1" applyAlignment="1" applyProtection="1">
      <alignment horizontal="left" indent="3"/>
      <protection hidden="1"/>
    </xf>
    <xf numFmtId="41" fontId="0" fillId="3" borderId="14" xfId="0" applyNumberFormat="1" applyFill="1" applyBorder="1" applyProtection="1"/>
    <xf numFmtId="0" fontId="0" fillId="2" borderId="0" xfId="0" applyFill="1" applyBorder="1" applyAlignment="1" applyProtection="1">
      <alignment horizontal="left" indent="2"/>
      <protection hidden="1"/>
    </xf>
    <xf numFmtId="0" fontId="15" fillId="2" borderId="0" xfId="0" applyFont="1" applyFill="1" applyBorder="1" applyAlignment="1" applyProtection="1">
      <alignment horizontal="center"/>
      <protection hidden="1"/>
    </xf>
    <xf numFmtId="41" fontId="0" fillId="3" borderId="14" xfId="0" applyNumberFormat="1" applyFill="1" applyBorder="1" applyProtection="1">
      <protection locked="0"/>
    </xf>
    <xf numFmtId="0" fontId="4" fillId="5" borderId="15" xfId="0" applyFont="1" applyFill="1" applyBorder="1" applyProtection="1"/>
    <xf numFmtId="0" fontId="0" fillId="5" borderId="9" xfId="0" applyFill="1" applyBorder="1" applyProtection="1"/>
    <xf numFmtId="0" fontId="0" fillId="5" borderId="16" xfId="0" applyFill="1" applyBorder="1" applyProtection="1"/>
    <xf numFmtId="0" fontId="4" fillId="5" borderId="3" xfId="0" applyFont="1" applyFill="1" applyBorder="1" applyProtection="1"/>
    <xf numFmtId="0" fontId="0" fillId="5" borderId="0" xfId="0" applyFill="1" applyBorder="1" applyProtection="1"/>
    <xf numFmtId="0" fontId="0" fillId="5" borderId="5" xfId="0" applyFill="1" applyBorder="1" applyProtection="1"/>
    <xf numFmtId="0" fontId="4" fillId="5" borderId="4" xfId="0" applyFont="1" applyFill="1" applyBorder="1" applyProtection="1"/>
    <xf numFmtId="0" fontId="0" fillId="5" borderId="2" xfId="0" applyFill="1" applyBorder="1" applyProtection="1"/>
    <xf numFmtId="0" fontId="0" fillId="5" borderId="6" xfId="0" applyFill="1" applyBorder="1" applyProtection="1"/>
    <xf numFmtId="0" fontId="2" fillId="5" borderId="2" xfId="0" applyFont="1" applyFill="1" applyBorder="1" applyProtection="1"/>
    <xf numFmtId="0" fontId="2" fillId="5" borderId="2" xfId="0" applyFont="1" applyFill="1" applyBorder="1" applyAlignment="1" applyProtection="1">
      <alignment horizontal="center" wrapText="1"/>
    </xf>
    <xf numFmtId="42" fontId="0" fillId="5" borderId="0" xfId="0" applyNumberFormat="1" applyFill="1" applyBorder="1" applyProtection="1"/>
    <xf numFmtId="41" fontId="0" fillId="5" borderId="0" xfId="0" applyNumberFormat="1" applyFill="1" applyBorder="1" applyProtection="1"/>
    <xf numFmtId="0" fontId="2" fillId="5" borderId="0" xfId="0" applyFont="1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left" indent="3"/>
      <protection hidden="1"/>
    </xf>
    <xf numFmtId="0" fontId="0" fillId="2" borderId="0" xfId="0" applyFill="1" applyBorder="1"/>
    <xf numFmtId="0" fontId="0" fillId="0" borderId="0" xfId="0" applyBorder="1" applyAlignment="1"/>
    <xf numFmtId="0" fontId="0" fillId="0" borderId="0" xfId="0" applyBorder="1" applyAlignment="1" applyProtection="1">
      <protection hidden="1"/>
    </xf>
    <xf numFmtId="0" fontId="0" fillId="0" borderId="3" xfId="0" applyBorder="1"/>
    <xf numFmtId="0" fontId="4" fillId="8" borderId="12" xfId="0" applyFont="1" applyFill="1" applyBorder="1" applyAlignment="1" applyProtection="1">
      <alignment horizontal="left"/>
      <protection hidden="1"/>
    </xf>
    <xf numFmtId="0" fontId="0" fillId="8" borderId="5" xfId="0" applyFill="1" applyBorder="1" applyProtection="1"/>
    <xf numFmtId="0" fontId="4" fillId="8" borderId="7" xfId="0" applyFont="1" applyFill="1" applyBorder="1" applyAlignment="1" applyProtection="1">
      <alignment horizontal="left"/>
      <protection hidden="1"/>
    </xf>
    <xf numFmtId="0" fontId="0" fillId="8" borderId="0" xfId="0" applyFill="1" applyBorder="1" applyProtection="1"/>
    <xf numFmtId="0" fontId="2" fillId="8" borderId="0" xfId="0" applyFont="1" applyFill="1" applyBorder="1" applyAlignment="1" applyProtection="1">
      <alignment horizontal="right"/>
    </xf>
    <xf numFmtId="0" fontId="0" fillId="2" borderId="0" xfId="0" applyFill="1" applyBorder="1" applyAlignment="1">
      <alignment horizontal="left" indent="1"/>
    </xf>
    <xf numFmtId="0" fontId="13" fillId="6" borderId="3" xfId="0" applyNumberFormat="1" applyFont="1" applyFill="1" applyBorder="1" applyAlignment="1">
      <alignment horizontal="left" vertical="center"/>
    </xf>
    <xf numFmtId="0" fontId="13" fillId="6" borderId="0" xfId="0" applyNumberFormat="1" applyFont="1" applyFill="1" applyBorder="1" applyAlignment="1">
      <alignment horizontal="left" vertical="center"/>
    </xf>
    <xf numFmtId="0" fontId="0" fillId="0" borderId="0" xfId="0" applyAlignment="1"/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2" fillId="7" borderId="3" xfId="0" applyNumberFormat="1" applyFont="1" applyFill="1" applyBorder="1" applyAlignment="1">
      <alignment horizontal="left" vertical="center"/>
    </xf>
    <xf numFmtId="0" fontId="12" fillId="7" borderId="0" xfId="0" applyNumberFormat="1" applyFont="1" applyFill="1" applyBorder="1" applyAlignment="1">
      <alignment horizontal="left" vertical="center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4" borderId="3" xfId="0" applyNumberFormat="1" applyFont="1" applyFill="1" applyBorder="1" applyAlignment="1">
      <alignment horizontal="left" vertical="center" wrapText="1"/>
    </xf>
    <xf numFmtId="0" fontId="10" fillId="4" borderId="0" xfId="0" applyNumberFormat="1" applyFont="1" applyFill="1" applyBorder="1" applyAlignment="1">
      <alignment horizontal="left" vertical="center" wrapText="1"/>
    </xf>
    <xf numFmtId="0" fontId="6" fillId="4" borderId="0" xfId="0" applyFont="1" applyFill="1" applyAlignment="1" applyProtection="1">
      <alignment horizontal="left"/>
    </xf>
    <xf numFmtId="0" fontId="2" fillId="0" borderId="0" xfId="0" applyFont="1" applyAlignment="1" applyProtection="1">
      <alignment horizontal="right"/>
    </xf>
    <xf numFmtId="0" fontId="0" fillId="0" borderId="5" xfId="0" applyBorder="1" applyAlignment="1">
      <alignment horizontal="right"/>
    </xf>
    <xf numFmtId="49" fontId="0" fillId="3" borderId="4" xfId="0" applyNumberFormat="1" applyFill="1" applyBorder="1" applyAlignment="1" applyProtection="1">
      <alignment horizontal="left"/>
      <protection locked="0"/>
    </xf>
    <xf numFmtId="49" fontId="0" fillId="3" borderId="2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49" fontId="0" fillId="3" borderId="20" xfId="0" applyNumberFormat="1" applyFill="1" applyBorder="1" applyAlignment="1" applyProtection="1">
      <alignment horizontal="left"/>
      <protection locked="0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" borderId="17" xfId="0" applyFill="1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0" fontId="0" fillId="0" borderId="19" xfId="0" applyBorder="1" applyAlignment="1" applyProtection="1">
      <protection locked="0"/>
    </xf>
    <xf numFmtId="9" fontId="0" fillId="0" borderId="9" xfId="1" applyFont="1" applyBorder="1" applyAlignment="1">
      <alignment horizontal="left"/>
    </xf>
    <xf numFmtId="0" fontId="0" fillId="0" borderId="9" xfId="0" applyBorder="1" applyAlignment="1"/>
    <xf numFmtId="9" fontId="8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 applyProtection="1">
      <protection hidden="1"/>
    </xf>
    <xf numFmtId="0" fontId="0" fillId="3" borderId="18" xfId="0" applyFill="1" applyBorder="1" applyAlignment="1" applyProtection="1">
      <protection locked="0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0" borderId="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</xf>
    <xf numFmtId="0" fontId="0" fillId="0" borderId="5" xfId="0" applyBorder="1" applyAlignment="1" applyProtection="1">
      <alignment horizontal="center"/>
    </xf>
    <xf numFmtId="15" fontId="2" fillId="2" borderId="4" xfId="0" applyNumberFormat="1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/>
    <xf numFmtId="0" fontId="0" fillId="0" borderId="6" xfId="0" applyBorder="1" applyAlignment="1" applyProtection="1"/>
    <xf numFmtId="0" fontId="0" fillId="3" borderId="17" xfId="0" applyFill="1" applyBorder="1" applyAlignment="1" applyProtection="1"/>
    <xf numFmtId="0" fontId="0" fillId="0" borderId="18" xfId="0" applyBorder="1" applyAlignment="1"/>
    <xf numFmtId="0" fontId="0" fillId="0" borderId="19" xfId="0" applyBorder="1" applyAlignment="1"/>
    <xf numFmtId="0" fontId="0" fillId="3" borderId="18" xfId="0" applyFill="1" applyBorder="1" applyAlignment="1" applyProtection="1"/>
    <xf numFmtId="0" fontId="10" fillId="4" borderId="3" xfId="0" applyNumberFormat="1" applyFont="1" applyFill="1" applyBorder="1" applyAlignment="1" applyProtection="1">
      <alignment horizontal="left" vertical="center" wrapText="1"/>
    </xf>
    <xf numFmtId="0" fontId="10" fillId="4" borderId="0" xfId="0" applyNumberFormat="1" applyFont="1" applyFill="1" applyBorder="1" applyAlignment="1" applyProtection="1">
      <alignment horizontal="left" vertical="center" wrapText="1"/>
    </xf>
    <xf numFmtId="0" fontId="12" fillId="7" borderId="3" xfId="0" applyNumberFormat="1" applyFont="1" applyFill="1" applyBorder="1" applyAlignment="1" applyProtection="1">
      <alignment horizontal="left" vertical="center"/>
    </xf>
    <xf numFmtId="0" fontId="0" fillId="0" borderId="0" xfId="0"/>
    <xf numFmtId="9" fontId="8" fillId="0" borderId="0" xfId="1" applyFont="1" applyAlignment="1" applyProtection="1">
      <alignment horizontal="left"/>
    </xf>
    <xf numFmtId="0" fontId="13" fillId="6" borderId="3" xfId="0" applyNumberFormat="1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5" xfId="0" applyBorder="1" applyAlignment="1" applyProtection="1">
      <alignment horizontal="right"/>
    </xf>
    <xf numFmtId="49" fontId="0" fillId="3" borderId="4" xfId="0" applyNumberFormat="1" applyFill="1" applyBorder="1" applyAlignment="1" applyProtection="1">
      <alignment horizontal="left"/>
    </xf>
    <xf numFmtId="49" fontId="0" fillId="3" borderId="2" xfId="0" applyNumberFormat="1" applyFill="1" applyBorder="1" applyAlignment="1" applyProtection="1">
      <alignment horizontal="left"/>
    </xf>
    <xf numFmtId="49" fontId="0" fillId="3" borderId="20" xfId="0" applyNumberFormat="1" applyFill="1" applyBorder="1" applyAlignment="1" applyProtection="1">
      <alignment horizontal="left"/>
    </xf>
    <xf numFmtId="49" fontId="0" fillId="3" borderId="11" xfId="0" applyNumberFormat="1" applyFill="1" applyBorder="1" applyAlignment="1" applyProtection="1">
      <alignment horizontal="left"/>
    </xf>
    <xf numFmtId="0" fontId="0" fillId="0" borderId="11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4FFDF"/>
      <color rgb="FFCCFFCC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70"/>
  <sheetViews>
    <sheetView showGridLines="0" zoomScaleNormal="100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3.7109375" customWidth="1"/>
    <col min="4" max="5" width="18.7109375" customWidth="1"/>
    <col min="6" max="6" width="5.7109375" customWidth="1"/>
    <col min="7" max="7" width="11.7109375" customWidth="1"/>
    <col min="8" max="9" width="3.28515625" customWidth="1"/>
    <col min="10" max="10" width="11.7109375" customWidth="1"/>
    <col min="11" max="11" width="5.7109375" customWidth="1"/>
    <col min="12" max="12" width="11.7109375" customWidth="1"/>
    <col min="13" max="13" width="5.7109375" customWidth="1"/>
    <col min="14" max="14" width="11.7109375" customWidth="1"/>
    <col min="15" max="15" width="5.7109375" customWidth="1"/>
    <col min="16" max="16" width="11.7109375" customWidth="1"/>
    <col min="17" max="17" width="5.7109375" hidden="1" customWidth="1"/>
    <col min="18" max="18" width="11.7109375" customWidth="1"/>
    <col min="19" max="19" width="3.7109375" customWidth="1"/>
    <col min="21" max="21" width="9.140625" hidden="1" customWidth="1"/>
    <col min="31" max="32" width="9.140625" hidden="1" customWidth="1"/>
  </cols>
  <sheetData>
    <row r="1" spans="1:32" ht="19.5" x14ac:dyDescent="0.4">
      <c r="A1" s="87" t="s">
        <v>65</v>
      </c>
      <c r="B1" s="87"/>
      <c r="C1" s="87"/>
      <c r="D1" s="87"/>
      <c r="E1" s="78"/>
      <c r="F1" s="78"/>
      <c r="G1" s="78"/>
      <c r="H1" s="78"/>
      <c r="I1" s="67"/>
      <c r="M1" s="2"/>
      <c r="N1" s="2"/>
      <c r="O1" s="2"/>
      <c r="P1" s="3"/>
      <c r="Q1" s="3"/>
      <c r="R1" s="3"/>
      <c r="AE1" s="5"/>
      <c r="AF1" s="5"/>
    </row>
    <row r="2" spans="1:32" ht="15" customHeight="1" thickBot="1" x14ac:dyDescent="0.25">
      <c r="A2" s="88" t="s">
        <v>13</v>
      </c>
      <c r="B2" s="89"/>
      <c r="C2" s="90"/>
      <c r="D2" s="91"/>
      <c r="E2" s="91"/>
      <c r="F2" s="91"/>
      <c r="G2" s="92"/>
      <c r="H2" s="92"/>
      <c r="I2" s="67"/>
      <c r="M2" s="2"/>
      <c r="N2" s="2"/>
      <c r="O2" s="2"/>
      <c r="P2" s="3"/>
      <c r="Q2" s="3"/>
      <c r="R2" s="3"/>
      <c r="AE2" s="6"/>
      <c r="AF2" s="6">
        <f>COUNTIF(B14:S69,"~*")</f>
        <v>0</v>
      </c>
    </row>
    <row r="3" spans="1:32" ht="15" customHeight="1" thickTop="1" x14ac:dyDescent="0.2">
      <c r="A3" s="88" t="s">
        <v>14</v>
      </c>
      <c r="B3" s="89"/>
      <c r="C3" s="93"/>
      <c r="D3" s="94"/>
      <c r="E3" s="94"/>
      <c r="F3" s="94"/>
      <c r="G3" s="95"/>
      <c r="H3" s="95"/>
      <c r="I3" s="67"/>
      <c r="M3" s="3"/>
      <c r="N3" s="3"/>
      <c r="O3" s="3"/>
      <c r="P3" s="3"/>
      <c r="Q3" s="3"/>
      <c r="R3" s="3"/>
      <c r="AE3" s="5"/>
      <c r="AF3" s="5" t="s">
        <v>0</v>
      </c>
    </row>
    <row r="4" spans="1:32" ht="12.95" customHeight="1" thickBot="1" x14ac:dyDescent="0.3">
      <c r="A4" s="11"/>
      <c r="C4" s="99"/>
      <c r="D4" s="99"/>
      <c r="E4" s="99"/>
      <c r="F4" s="99"/>
      <c r="G4" s="100"/>
      <c r="H4" s="100"/>
      <c r="I4" s="65"/>
      <c r="M4" s="3"/>
      <c r="N4" s="3"/>
      <c r="O4" s="3"/>
      <c r="P4" s="3"/>
      <c r="Q4" s="3"/>
      <c r="R4" s="3"/>
      <c r="AE4" s="6"/>
      <c r="AF4" s="6">
        <f>COUNTIF(B14:S69,"  ")</f>
        <v>41</v>
      </c>
    </row>
    <row r="5" spans="1:32" ht="15" customHeight="1" thickTop="1" x14ac:dyDescent="0.2">
      <c r="A5" s="81" t="str">
        <f>IF(Sol!C5="OFF","     ","Score:   ")</f>
        <v xml:space="preserve">Score:   </v>
      </c>
      <c r="B5" s="82"/>
      <c r="C5" s="101">
        <f>IF(Sol!C5="OFF","",AF10)</f>
        <v>0</v>
      </c>
      <c r="D5" s="102"/>
      <c r="E5" s="102"/>
      <c r="F5" s="102"/>
      <c r="G5" s="102"/>
      <c r="H5" s="102"/>
      <c r="I5" s="66"/>
      <c r="M5" s="3"/>
      <c r="N5" s="3"/>
      <c r="O5" s="3"/>
      <c r="P5" s="3"/>
      <c r="Q5" s="3"/>
      <c r="R5" s="3"/>
      <c r="AE5" s="7"/>
      <c r="AF5" s="7" t="s">
        <v>1</v>
      </c>
    </row>
    <row r="6" spans="1:32" ht="12.95" customHeight="1" thickBot="1" x14ac:dyDescent="0.25">
      <c r="M6" s="3"/>
      <c r="N6" s="3"/>
      <c r="O6" s="3"/>
      <c r="P6" s="3"/>
      <c r="Q6" s="3"/>
      <c r="R6" s="3"/>
      <c r="AE6" s="6"/>
      <c r="AF6" s="6">
        <f>COUNTIF(B14:S69," ")</f>
        <v>0</v>
      </c>
    </row>
    <row r="7" spans="1:32" ht="14.1" customHeight="1" thickTop="1" x14ac:dyDescent="0.2">
      <c r="A7" s="83" t="s">
        <v>15</v>
      </c>
      <c r="B7" s="84"/>
      <c r="C7" s="77" t="s">
        <v>23</v>
      </c>
      <c r="D7" s="78"/>
      <c r="E7" s="78"/>
      <c r="M7" s="3"/>
      <c r="N7" s="3"/>
      <c r="O7" s="3"/>
      <c r="P7" s="3"/>
      <c r="Q7" s="3"/>
      <c r="R7" s="3"/>
      <c r="AE7" s="5"/>
      <c r="AF7" s="5" t="s">
        <v>2</v>
      </c>
    </row>
    <row r="8" spans="1:32" ht="15.75" customHeight="1" thickBot="1" x14ac:dyDescent="0.25">
      <c r="A8" s="85" t="s">
        <v>9</v>
      </c>
      <c r="B8" s="86"/>
      <c r="C8" s="86"/>
      <c r="D8" s="86"/>
      <c r="E8" s="86"/>
      <c r="F8" s="86"/>
      <c r="G8" s="86"/>
      <c r="H8" s="76"/>
      <c r="I8" s="76"/>
      <c r="J8" s="76"/>
      <c r="K8" s="76"/>
      <c r="L8" s="3"/>
      <c r="M8" s="3"/>
      <c r="N8" s="3"/>
      <c r="O8" s="3"/>
      <c r="P8" s="3"/>
      <c r="Q8" s="3"/>
      <c r="R8" s="3"/>
      <c r="AE8" s="6"/>
      <c r="AF8" s="6">
        <f>AF2+AF4+AF6</f>
        <v>41</v>
      </c>
    </row>
    <row r="9" spans="1:32" ht="12.95" customHeight="1" thickTop="1" x14ac:dyDescent="0.2">
      <c r="A9" s="79" t="s">
        <v>10</v>
      </c>
      <c r="B9" s="80"/>
      <c r="C9" s="80"/>
      <c r="D9" s="80"/>
      <c r="E9" s="80"/>
      <c r="F9" s="80"/>
      <c r="G9" s="80"/>
      <c r="H9" s="76"/>
      <c r="I9" s="76"/>
      <c r="J9" s="76"/>
      <c r="K9" s="76"/>
      <c r="L9" s="3"/>
      <c r="M9" s="3"/>
      <c r="N9" s="3"/>
      <c r="O9" s="3"/>
      <c r="P9" s="3"/>
      <c r="Q9" s="3"/>
      <c r="R9" s="3"/>
      <c r="AE9" s="5"/>
      <c r="AF9" s="5" t="s">
        <v>3</v>
      </c>
    </row>
    <row r="10" spans="1:32" ht="12.95" customHeight="1" thickBot="1" x14ac:dyDescent="0.25">
      <c r="A10" s="74" t="s">
        <v>11</v>
      </c>
      <c r="B10" s="75"/>
      <c r="C10" s="75"/>
      <c r="D10" s="75"/>
      <c r="E10" s="75"/>
      <c r="F10" s="75"/>
      <c r="G10" s="75"/>
      <c r="H10" s="76"/>
      <c r="I10" s="76"/>
      <c r="J10" s="76"/>
      <c r="K10" s="76"/>
      <c r="L10" s="3"/>
      <c r="M10" s="3"/>
      <c r="N10" s="3"/>
      <c r="O10" s="3"/>
      <c r="P10" s="3"/>
      <c r="Q10" s="3"/>
      <c r="R10" s="3"/>
      <c r="AE10" s="8"/>
      <c r="AF10" s="8">
        <f>(AF8-AF4-AF2)/AF8</f>
        <v>0</v>
      </c>
    </row>
    <row r="11" spans="1:32" ht="12.95" customHeight="1" thickTop="1" x14ac:dyDescent="0.2">
      <c r="A11" s="39" t="str">
        <f>IF(Sol!$C$5="OFF","     ","An asterisk (*) will appear to the right of an incorrect entry. ")</f>
        <v xml:space="preserve">An asterisk (*) will appear to the right of an incorrect entry. </v>
      </c>
      <c r="B11" s="12"/>
      <c r="C11" s="12"/>
      <c r="D11" s="12"/>
      <c r="E11" s="12"/>
      <c r="F11" s="12"/>
      <c r="G11" s="12"/>
      <c r="H11" s="10"/>
      <c r="I11" s="10"/>
      <c r="J11" s="10"/>
      <c r="K11" s="10"/>
      <c r="L11" s="10"/>
      <c r="M11" s="3"/>
      <c r="N11" s="3"/>
      <c r="O11" s="3"/>
      <c r="P11" s="3"/>
      <c r="Q11" s="3"/>
      <c r="R11" s="3"/>
      <c r="AF11" t="s">
        <v>4</v>
      </c>
    </row>
    <row r="12" spans="1:32" ht="14.1" customHeight="1" x14ac:dyDescent="0.2">
      <c r="A12" s="39"/>
      <c r="B12" s="1"/>
      <c r="M12" s="3"/>
      <c r="N12" s="3"/>
      <c r="O12" s="3"/>
      <c r="P12" s="3"/>
      <c r="Q12" s="3"/>
      <c r="R12" s="3"/>
      <c r="AF12" t="s">
        <v>17</v>
      </c>
    </row>
    <row r="13" spans="1:32" ht="12.95" customHeight="1" x14ac:dyDescent="0.2">
      <c r="A13" s="1"/>
      <c r="B13" s="1"/>
      <c r="M13" s="3"/>
      <c r="N13" s="3"/>
      <c r="O13" s="3"/>
      <c r="P13" s="3"/>
      <c r="Q13" s="3"/>
      <c r="R13" s="3"/>
      <c r="AF13" t="s">
        <v>5</v>
      </c>
    </row>
    <row r="14" spans="1:32" ht="18" customHeight="1" x14ac:dyDescent="0.2">
      <c r="A14" s="33" t="s">
        <v>42</v>
      </c>
      <c r="B14" s="49"/>
      <c r="C14" s="50"/>
      <c r="D14" s="50"/>
      <c r="E14" s="50"/>
      <c r="F14" s="50"/>
      <c r="G14" s="50"/>
      <c r="H14" s="50"/>
      <c r="I14" s="50"/>
      <c r="J14" s="50"/>
      <c r="K14" s="51"/>
      <c r="L14" s="3"/>
      <c r="M14" s="3"/>
      <c r="N14" s="3"/>
      <c r="AE14" s="5"/>
      <c r="AF14" s="5" t="s">
        <v>6</v>
      </c>
    </row>
    <row r="15" spans="1:32" ht="30" customHeight="1" x14ac:dyDescent="0.2">
      <c r="A15" s="4"/>
      <c r="B15" s="52"/>
      <c r="C15" s="53"/>
      <c r="D15" s="53"/>
      <c r="E15" s="53"/>
      <c r="F15" s="53"/>
      <c r="G15" s="59" t="s">
        <v>60</v>
      </c>
      <c r="H15" s="58"/>
      <c r="I15" s="58"/>
      <c r="J15" s="59" t="s">
        <v>61</v>
      </c>
      <c r="K15" s="54"/>
      <c r="L15" s="3"/>
      <c r="M15" s="3"/>
      <c r="N15" s="3"/>
      <c r="O15" s="3"/>
      <c r="U15" t="s">
        <v>19</v>
      </c>
      <c r="AE15" s="5"/>
      <c r="AF15" s="5" t="s">
        <v>7</v>
      </c>
    </row>
    <row r="16" spans="1:32" ht="12.95" customHeight="1" x14ac:dyDescent="0.2">
      <c r="A16" s="4"/>
      <c r="B16" s="63" t="s">
        <v>44</v>
      </c>
      <c r="C16" s="53"/>
      <c r="D16" s="53"/>
      <c r="E16" s="53"/>
      <c r="F16" s="53"/>
      <c r="G16" s="60">
        <v>65800</v>
      </c>
      <c r="H16" s="53"/>
      <c r="I16" s="53"/>
      <c r="J16" s="60">
        <v>195300</v>
      </c>
      <c r="K16" s="54"/>
      <c r="L16" s="3"/>
      <c r="M16" s="3"/>
      <c r="N16" s="3"/>
      <c r="O16" s="3"/>
      <c r="U16" t="s">
        <v>20</v>
      </c>
      <c r="AE16" s="9"/>
      <c r="AF16" s="9" t="s">
        <v>8</v>
      </c>
    </row>
    <row r="17" spans="1:17" ht="15" customHeight="1" x14ac:dyDescent="0.2">
      <c r="A17" s="4"/>
      <c r="B17" s="63" t="s">
        <v>45</v>
      </c>
      <c r="C17" s="53"/>
      <c r="D17" s="53"/>
      <c r="E17" s="53"/>
      <c r="F17" s="62" t="s">
        <v>66</v>
      </c>
      <c r="G17" s="29"/>
      <c r="H17" s="70" t="str">
        <f>IF(Sol!$C$5="OFF","",IF(G17="","  ",IF(AND(G17&lt;&gt;"",G17&lt;&gt;Sol!G17),"*"," ")))</f>
        <v xml:space="preserve">  </v>
      </c>
      <c r="I17" s="53"/>
      <c r="J17" s="61">
        <v>91140</v>
      </c>
      <c r="K17" s="54"/>
      <c r="L17" s="3"/>
      <c r="M17" s="3"/>
      <c r="N17" s="3"/>
    </row>
    <row r="18" spans="1:17" ht="15" customHeight="1" x14ac:dyDescent="0.2">
      <c r="A18" s="4"/>
      <c r="B18" s="63" t="s">
        <v>46</v>
      </c>
      <c r="C18" s="53"/>
      <c r="D18" s="53"/>
      <c r="E18" s="53"/>
      <c r="F18" s="53"/>
      <c r="G18" s="61">
        <v>282800</v>
      </c>
      <c r="H18" s="71"/>
      <c r="I18" s="62" t="s">
        <v>66</v>
      </c>
      <c r="J18" s="29"/>
      <c r="K18" s="68" t="str">
        <f>IF(Sol!$C$5="OFF","",IF(J18="","  ",IF(AND(J18&lt;&gt;"",J18&lt;&gt;Sol!J18),"*"," ")))</f>
        <v xml:space="preserve">  </v>
      </c>
      <c r="L18" s="3"/>
      <c r="M18" s="3"/>
      <c r="N18" s="3"/>
    </row>
    <row r="19" spans="1:17" ht="15" customHeight="1" x14ac:dyDescent="0.2">
      <c r="A19" s="4"/>
      <c r="B19" s="63" t="s">
        <v>29</v>
      </c>
      <c r="C19" s="53"/>
      <c r="D19" s="53"/>
      <c r="E19" s="53"/>
      <c r="F19" s="53"/>
      <c r="G19" s="61">
        <v>317800</v>
      </c>
      <c r="H19" s="72"/>
      <c r="I19" s="62" t="s">
        <v>67</v>
      </c>
      <c r="J19" s="29"/>
      <c r="K19" s="68" t="str">
        <f>IF(Sol!$C$5="OFF","",IF(J19="","  ",IF(AND(J19&lt;&gt;"",J19&lt;&gt;Sol!J19),"*"," ")))</f>
        <v xml:space="preserve">  </v>
      </c>
      <c r="L19" s="3"/>
      <c r="M19" s="3"/>
      <c r="N19" s="3"/>
      <c r="O19" s="3"/>
    </row>
    <row r="20" spans="1:17" ht="15" customHeight="1" x14ac:dyDescent="0.2">
      <c r="A20" s="4"/>
      <c r="B20" s="63" t="s">
        <v>30</v>
      </c>
      <c r="C20" s="53"/>
      <c r="D20" s="53"/>
      <c r="E20" s="53"/>
      <c r="F20" s="53"/>
      <c r="G20" s="61">
        <v>387800</v>
      </c>
      <c r="H20" s="72"/>
      <c r="I20" s="53"/>
      <c r="J20" s="61">
        <v>577220</v>
      </c>
      <c r="K20" s="69"/>
      <c r="L20" s="3"/>
      <c r="M20" s="3"/>
      <c r="N20" s="3"/>
      <c r="O20" s="3"/>
      <c r="Q20" t="s">
        <v>62</v>
      </c>
    </row>
    <row r="21" spans="1:17" ht="15" customHeight="1" x14ac:dyDescent="0.2">
      <c r="A21" s="4"/>
      <c r="B21" s="63" t="s">
        <v>28</v>
      </c>
      <c r="C21" s="53"/>
      <c r="D21" s="53"/>
      <c r="E21" s="53"/>
      <c r="F21" s="53"/>
      <c r="G21" s="61">
        <v>148400</v>
      </c>
      <c r="H21" s="71"/>
      <c r="I21" s="53"/>
      <c r="J21" s="61">
        <v>256060</v>
      </c>
      <c r="K21" s="69"/>
      <c r="L21" s="3"/>
      <c r="M21" s="3"/>
      <c r="N21" s="3"/>
      <c r="O21" s="3"/>
      <c r="Q21" t="s">
        <v>63</v>
      </c>
    </row>
    <row r="22" spans="1:17" ht="15" customHeight="1" x14ac:dyDescent="0.2">
      <c r="A22" s="4"/>
      <c r="B22" s="63" t="s">
        <v>59</v>
      </c>
      <c r="C22" s="53"/>
      <c r="D22" s="53"/>
      <c r="E22" s="53"/>
      <c r="F22" s="62" t="s">
        <v>67</v>
      </c>
      <c r="G22" s="29"/>
      <c r="H22" s="70" t="str">
        <f>IF(Sol!$C$5="OFF","",IF(G22="","  ",IF(AND(G22&lt;&gt;"",G22&lt;&gt;Sol!G22),"*"," ")))</f>
        <v xml:space="preserve">  </v>
      </c>
      <c r="I22" s="53"/>
      <c r="J22" s="61">
        <v>1519000</v>
      </c>
      <c r="K22" s="69"/>
      <c r="L22" s="3"/>
      <c r="M22" s="3"/>
      <c r="N22" s="3"/>
    </row>
    <row r="23" spans="1:17" ht="15" customHeight="1" x14ac:dyDescent="0.2">
      <c r="A23" s="4"/>
      <c r="B23" s="63" t="s">
        <v>38</v>
      </c>
      <c r="C23" s="53"/>
      <c r="D23" s="53"/>
      <c r="E23" s="53"/>
      <c r="F23" s="53"/>
      <c r="G23" s="61">
        <v>973000</v>
      </c>
      <c r="H23" s="71"/>
      <c r="I23" s="53"/>
      <c r="J23" s="61">
        <v>1727320</v>
      </c>
      <c r="K23" s="69"/>
      <c r="L23" s="3"/>
      <c r="M23" s="3"/>
      <c r="N23" s="3"/>
      <c r="Q23" t="s">
        <v>27</v>
      </c>
    </row>
    <row r="24" spans="1:17" ht="15" customHeight="1" x14ac:dyDescent="0.2">
      <c r="A24" s="4"/>
      <c r="B24" s="63" t="s">
        <v>48</v>
      </c>
      <c r="C24" s="53"/>
      <c r="D24" s="53"/>
      <c r="E24" s="53"/>
      <c r="F24" s="53"/>
      <c r="G24" s="61">
        <v>119000</v>
      </c>
      <c r="H24" s="71"/>
      <c r="I24" s="53"/>
      <c r="J24" s="61">
        <v>208320</v>
      </c>
      <c r="K24" s="69"/>
      <c r="L24" s="3"/>
      <c r="M24" s="3"/>
      <c r="N24" s="3"/>
      <c r="Q24" t="s">
        <v>26</v>
      </c>
    </row>
    <row r="25" spans="1:17" ht="15" customHeight="1" x14ac:dyDescent="0.2">
      <c r="A25" s="4"/>
      <c r="B25" s="63" t="s">
        <v>49</v>
      </c>
      <c r="C25" s="53"/>
      <c r="D25" s="53"/>
      <c r="E25" s="53"/>
      <c r="F25" s="53"/>
      <c r="G25" s="61">
        <v>172200</v>
      </c>
      <c r="H25" s="72"/>
      <c r="I25" s="62" t="s">
        <v>69</v>
      </c>
      <c r="J25" s="29"/>
      <c r="K25" s="68" t="str">
        <f>IF(Sol!$C$5="OFF","",IF(J25="","  ",IF(AND(J25&lt;&gt;"",J25&lt;&gt;Sol!J25),"*"," ")))</f>
        <v xml:space="preserve">  </v>
      </c>
      <c r="L25" s="3"/>
      <c r="M25" s="3"/>
      <c r="N25" s="3"/>
      <c r="Q25" t="s">
        <v>28</v>
      </c>
    </row>
    <row r="26" spans="1:17" ht="15" customHeight="1" x14ac:dyDescent="0.2">
      <c r="A26" s="4"/>
      <c r="B26" s="63" t="s">
        <v>27</v>
      </c>
      <c r="C26" s="53"/>
      <c r="D26" s="53"/>
      <c r="E26" s="53"/>
      <c r="F26" s="62" t="s">
        <v>69</v>
      </c>
      <c r="G26" s="29"/>
      <c r="H26" s="70" t="str">
        <f>IF(Sol!$C$5="OFF","",IF(G26="","  ",IF(AND(G26&lt;&gt;"",G26&lt;&gt;Sol!G26),"*"," ")))</f>
        <v xml:space="preserve">  </v>
      </c>
      <c r="I26" s="53"/>
      <c r="J26" s="61">
        <v>1532020</v>
      </c>
      <c r="K26" s="69"/>
      <c r="L26" s="3"/>
      <c r="M26" s="3"/>
      <c r="N26" s="3"/>
    </row>
    <row r="27" spans="1:17" ht="15" customHeight="1" x14ac:dyDescent="0.2">
      <c r="A27" s="4"/>
      <c r="B27" s="63" t="s">
        <v>50</v>
      </c>
      <c r="C27" s="53"/>
      <c r="D27" s="53"/>
      <c r="E27" s="53"/>
      <c r="F27" s="62"/>
      <c r="G27" s="61">
        <v>224000</v>
      </c>
      <c r="H27" s="71"/>
      <c r="I27" s="53"/>
      <c r="J27" s="61">
        <v>269080</v>
      </c>
      <c r="K27" s="69"/>
      <c r="L27" s="3"/>
      <c r="M27" s="3"/>
      <c r="N27" s="3"/>
      <c r="Q27" t="s">
        <v>31</v>
      </c>
    </row>
    <row r="28" spans="1:17" ht="15" customHeight="1" x14ac:dyDescent="0.2">
      <c r="A28" s="4"/>
      <c r="B28" s="63" t="s">
        <v>51</v>
      </c>
      <c r="C28" s="53"/>
      <c r="D28" s="53"/>
      <c r="E28" s="53"/>
      <c r="F28" s="62"/>
      <c r="G28" s="61">
        <v>197400</v>
      </c>
      <c r="H28" s="72"/>
      <c r="I28" s="62" t="s">
        <v>68</v>
      </c>
      <c r="J28" s="29"/>
      <c r="K28" s="68" t="str">
        <f>IF(Sol!$C$5="OFF","",IF(J28="","  ",IF(AND(J28&lt;&gt;"",J28&lt;&gt;Sol!J28),"*"," ")))</f>
        <v xml:space="preserve">  </v>
      </c>
      <c r="L28" s="3"/>
      <c r="M28" s="3"/>
      <c r="N28" s="3"/>
      <c r="Q28" t="s">
        <v>32</v>
      </c>
    </row>
    <row r="29" spans="1:17" ht="15" customHeight="1" x14ac:dyDescent="0.2">
      <c r="A29" s="4"/>
      <c r="B29" s="63" t="s">
        <v>52</v>
      </c>
      <c r="C29" s="53"/>
      <c r="D29" s="53"/>
      <c r="E29" s="53"/>
      <c r="F29" s="53"/>
      <c r="G29" s="61">
        <v>1127000</v>
      </c>
      <c r="H29" s="71"/>
      <c r="I29" s="53"/>
      <c r="J29" s="61">
        <v>1944320</v>
      </c>
      <c r="K29" s="69"/>
      <c r="L29" s="3"/>
      <c r="M29" s="3"/>
      <c r="N29" s="3"/>
      <c r="Q29" t="s">
        <v>33</v>
      </c>
    </row>
    <row r="30" spans="1:17" ht="15" customHeight="1" x14ac:dyDescent="0.2">
      <c r="A30" s="4"/>
      <c r="B30" s="63" t="s">
        <v>40</v>
      </c>
      <c r="C30" s="53"/>
      <c r="D30" s="53"/>
      <c r="E30" s="53"/>
      <c r="F30" s="62" t="s">
        <v>68</v>
      </c>
      <c r="G30" s="29"/>
      <c r="H30" s="70" t="str">
        <f>IF(Sol!$C$5="OFF","",IF(G30="","  ",IF(AND(G30&lt;&gt;"",G30&lt;&gt;Sol!G30),"*"," ")))</f>
        <v xml:space="preserve">  </v>
      </c>
      <c r="I30" s="53"/>
      <c r="J30" s="61">
        <v>1545040</v>
      </c>
      <c r="K30" s="69"/>
      <c r="L30" s="3"/>
      <c r="M30" s="3"/>
      <c r="N30" s="3"/>
      <c r="Q30" t="s">
        <v>34</v>
      </c>
    </row>
    <row r="31" spans="1:17" ht="15" customHeight="1" x14ac:dyDescent="0.2">
      <c r="A31" s="4"/>
      <c r="B31" s="63" t="s">
        <v>53</v>
      </c>
      <c r="C31" s="53"/>
      <c r="D31" s="53"/>
      <c r="E31" s="53"/>
      <c r="F31" s="62" t="s">
        <v>70</v>
      </c>
      <c r="G31" s="29"/>
      <c r="H31" s="70" t="str">
        <f>IF(Sol!$C$5="OFF","",IF(G31="","  ",IF(AND(G31&lt;&gt;"",G31&lt;&gt;Sol!G31),"*"," ")))</f>
        <v xml:space="preserve">  </v>
      </c>
      <c r="I31" s="62" t="s">
        <v>70</v>
      </c>
      <c r="J31" s="29"/>
      <c r="K31" s="68" t="str">
        <f>IF(Sol!$C$5="OFF","",IF(J31="","  ",IF(AND(J31&lt;&gt;"",J31&lt;&gt;Sol!J31),"*"," ")))</f>
        <v xml:space="preserve">  </v>
      </c>
      <c r="L31" s="3"/>
      <c r="M31" s="3"/>
      <c r="N31" s="3"/>
      <c r="Q31" t="s">
        <v>35</v>
      </c>
    </row>
    <row r="32" spans="1:17" ht="15" customHeight="1" x14ac:dyDescent="0.2">
      <c r="A32" s="4"/>
      <c r="B32" s="63" t="s">
        <v>54</v>
      </c>
      <c r="C32" s="53"/>
      <c r="D32" s="53"/>
      <c r="E32" s="53"/>
      <c r="F32" s="53"/>
      <c r="G32" s="61">
        <v>117600</v>
      </c>
      <c r="H32" s="72"/>
      <c r="I32" s="62" t="s">
        <v>71</v>
      </c>
      <c r="J32" s="29"/>
      <c r="K32" s="68" t="str">
        <f>IF(Sol!$C$5="OFF","",IF(J32="","  ",IF(AND(J32&lt;&gt;"",J32&lt;&gt;Sol!J32),"*"," ")))</f>
        <v xml:space="preserve">  </v>
      </c>
      <c r="L32" s="3"/>
      <c r="M32" s="3"/>
      <c r="N32" s="3"/>
      <c r="Q32" t="s">
        <v>36</v>
      </c>
    </row>
    <row r="33" spans="1:21" ht="15" customHeight="1" x14ac:dyDescent="0.2">
      <c r="A33" s="4"/>
      <c r="B33" s="63" t="s">
        <v>55</v>
      </c>
      <c r="C33" s="53"/>
      <c r="D33" s="53"/>
      <c r="E33" s="53"/>
      <c r="F33" s="62" t="s">
        <v>71</v>
      </c>
      <c r="G33" s="29"/>
      <c r="H33" s="70" t="str">
        <f>IF(Sol!$C$5="OFF","",IF(G33="","  ",IF(AND(G33&lt;&gt;"",G33&lt;&gt;Sol!G33),"*"," ")))</f>
        <v xml:space="preserve">  </v>
      </c>
      <c r="I33" s="53"/>
      <c r="J33" s="61">
        <v>164920</v>
      </c>
      <c r="K33" s="54"/>
      <c r="L33" s="3"/>
      <c r="M33" s="3"/>
      <c r="N33" s="3"/>
      <c r="Q33" t="s">
        <v>37</v>
      </c>
    </row>
    <row r="34" spans="1:21" ht="15" customHeight="1" x14ac:dyDescent="0.2">
      <c r="A34" s="4"/>
      <c r="B34" s="55"/>
      <c r="C34" s="56"/>
      <c r="D34" s="56"/>
      <c r="E34" s="56"/>
      <c r="F34" s="56"/>
      <c r="G34" s="56"/>
      <c r="H34" s="56"/>
      <c r="I34" s="56"/>
      <c r="J34" s="56"/>
      <c r="K34" s="57"/>
      <c r="L34" s="3"/>
      <c r="M34" s="3"/>
      <c r="N34" s="3"/>
    </row>
    <row r="35" spans="1:21" ht="15" customHeight="1" x14ac:dyDescent="0.2">
      <c r="A35" s="4"/>
      <c r="B35" s="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1" ht="18" customHeight="1" x14ac:dyDescent="0.2">
      <c r="A36" s="33" t="s">
        <v>43</v>
      </c>
      <c r="B36" s="104" t="s">
        <v>60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4"/>
      <c r="N36" s="3"/>
    </row>
    <row r="37" spans="1:21" ht="12.95" customHeight="1" x14ac:dyDescent="0.2">
      <c r="A37" s="33"/>
      <c r="B37" s="107" t="s">
        <v>41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6"/>
      <c r="N37" s="3"/>
    </row>
    <row r="38" spans="1:21" ht="12.95" customHeight="1" x14ac:dyDescent="0.2">
      <c r="A38" s="16"/>
      <c r="B38" s="117" t="s">
        <v>64</v>
      </c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9"/>
      <c r="N38" s="3"/>
      <c r="O38" s="3"/>
    </row>
    <row r="39" spans="1:21" ht="15" customHeight="1" x14ac:dyDescent="0.2">
      <c r="A39" s="16"/>
      <c r="B39" s="17"/>
      <c r="C39" s="19"/>
      <c r="D39" s="43"/>
      <c r="E39" s="30"/>
      <c r="F39" s="19"/>
      <c r="G39" s="30"/>
      <c r="H39" s="19"/>
      <c r="I39" s="19"/>
      <c r="J39" s="30"/>
      <c r="K39" s="36"/>
      <c r="L39" s="30"/>
      <c r="M39" s="23"/>
      <c r="N39" s="3"/>
      <c r="O39" s="3"/>
    </row>
    <row r="40" spans="1:21" ht="15" customHeight="1" x14ac:dyDescent="0.2">
      <c r="A40" s="16"/>
      <c r="B40" s="44" t="s">
        <v>48</v>
      </c>
      <c r="C40" s="19"/>
      <c r="D40" s="43"/>
      <c r="E40" s="30"/>
      <c r="F40" s="19"/>
      <c r="G40" s="30"/>
      <c r="H40" s="19"/>
      <c r="I40" s="19"/>
      <c r="J40" s="30"/>
      <c r="K40" s="30"/>
      <c r="L40" s="34"/>
      <c r="M40" s="40" t="str">
        <f>IF(Sol!$C$5="OFF","",IF(L40="","  ",IF(AND(L40&lt;&gt;"",L40&lt;&gt;Sol!L40),"*"," ")))</f>
        <v xml:space="preserve">  </v>
      </c>
      <c r="N40" s="3"/>
      <c r="O40" s="3"/>
    </row>
    <row r="41" spans="1:21" ht="15" customHeight="1" x14ac:dyDescent="0.2">
      <c r="A41" s="16"/>
      <c r="B41" s="44" t="s">
        <v>24</v>
      </c>
      <c r="C41" s="18"/>
      <c r="D41" s="19"/>
      <c r="E41" s="30"/>
      <c r="F41" s="26"/>
      <c r="G41" s="30"/>
      <c r="H41" s="19"/>
      <c r="I41" s="19"/>
      <c r="J41" s="30"/>
      <c r="K41" s="26"/>
      <c r="L41" s="30"/>
      <c r="M41" s="23"/>
      <c r="N41" s="3"/>
    </row>
    <row r="42" spans="1:21" ht="15" customHeight="1" x14ac:dyDescent="0.2">
      <c r="A42" s="16"/>
      <c r="B42" s="17"/>
      <c r="C42" s="96"/>
      <c r="D42" s="103"/>
      <c r="E42" s="98"/>
      <c r="F42" s="25" t="str">
        <f>IF(Sol!$C$5="OFF","",IF(C42="","  ",IF(AND(C42&lt;&gt;"",C42&lt;&gt;Sol!C42),"*"," ")))</f>
        <v xml:space="preserve">  </v>
      </c>
      <c r="G42" s="34"/>
      <c r="H42" s="25" t="str">
        <f>IF(Sol!$C$5="OFF","",IF(G42="","  ",IF(AND(G42&lt;&gt;"",G42&lt;&gt;Sol!G42),"*"," ")))</f>
        <v xml:space="preserve">  </v>
      </c>
      <c r="I42" s="19"/>
      <c r="J42" s="30"/>
      <c r="K42" s="30"/>
      <c r="L42" s="30"/>
      <c r="M42" s="32"/>
      <c r="N42" s="3"/>
      <c r="Q42" t="s">
        <v>44</v>
      </c>
    </row>
    <row r="43" spans="1:21" ht="15" customHeight="1" x14ac:dyDescent="0.2">
      <c r="A43" s="16"/>
      <c r="B43" s="17"/>
      <c r="C43" s="96"/>
      <c r="D43" s="103"/>
      <c r="E43" s="98"/>
      <c r="F43" s="25" t="str">
        <f>IF(Sol!$C$5="OFF","",IF(C43="","  ",IF(AND(C43&lt;&gt;"",C43&lt;&gt;Sol!C43),"*"," ")))</f>
        <v xml:space="preserve">  </v>
      </c>
      <c r="G43" s="48"/>
      <c r="H43" s="25" t="str">
        <f>IF(Sol!$C$5="OFF","",IF(G43="","  ",IF(AND(G43&lt;&gt;"",G43&lt;&gt;Sol!G43),"*"," ")))</f>
        <v xml:space="preserve">  </v>
      </c>
      <c r="I43" s="19"/>
      <c r="J43" s="30"/>
      <c r="K43" s="30"/>
      <c r="L43" s="30"/>
      <c r="M43" s="32"/>
      <c r="N43" s="3"/>
      <c r="Q43" t="s">
        <v>45</v>
      </c>
    </row>
    <row r="44" spans="1:21" ht="15" customHeight="1" x14ac:dyDescent="0.2">
      <c r="A44" s="16"/>
      <c r="B44" s="17"/>
      <c r="C44" s="96"/>
      <c r="D44" s="103"/>
      <c r="E44" s="98"/>
      <c r="F44" s="25" t="str">
        <f>IF(Sol!$C$5="OFF","",IF(C44="","  ",IF(AND(C44&lt;&gt;"",C44&lt;&gt;Sol!C44),"*"," ")))</f>
        <v xml:space="preserve">  </v>
      </c>
      <c r="G44" s="34"/>
      <c r="H44" s="25" t="str">
        <f>IF(Sol!$C$5="OFF","",IF(G44="","  ",IF(AND(G44&lt;&gt;"",G44&lt;&gt;Sol!G44),"*"," ")))</f>
        <v xml:space="preserve">  </v>
      </c>
      <c r="I44" s="19"/>
      <c r="J44" s="30"/>
      <c r="K44" s="30"/>
      <c r="L44" s="30"/>
      <c r="M44" s="32"/>
      <c r="N44" s="3"/>
      <c r="U44" t="s">
        <v>21</v>
      </c>
    </row>
    <row r="45" spans="1:21" ht="15" customHeight="1" x14ac:dyDescent="0.2">
      <c r="A45" s="16"/>
      <c r="B45" s="17"/>
      <c r="C45" s="96"/>
      <c r="D45" s="103"/>
      <c r="E45" s="98"/>
      <c r="F45" s="25" t="str">
        <f>IF(Sol!$C$5="OFF","",IF(C45="","  ",IF(AND(C45&lt;&gt;"",C45&lt;&gt;Sol!C45),"*"," ")))</f>
        <v xml:space="preserve">  </v>
      </c>
      <c r="G45" s="48"/>
      <c r="H45" s="25" t="str">
        <f>IF(Sol!$C$5="OFF","",IF(G45="","  ",IF(AND(G45&lt;&gt;"",G45&lt;&gt;Sol!G45),"*"," ")))</f>
        <v xml:space="preserve">  </v>
      </c>
      <c r="I45" s="19"/>
      <c r="J45" s="30"/>
      <c r="K45" s="30"/>
      <c r="L45" s="30"/>
      <c r="M45" s="32"/>
      <c r="N45" s="3"/>
      <c r="Q45" t="s">
        <v>27</v>
      </c>
      <c r="U45" t="s">
        <v>22</v>
      </c>
    </row>
    <row r="46" spans="1:21" ht="15" customHeight="1" x14ac:dyDescent="0.2">
      <c r="A46" s="16"/>
      <c r="B46" s="17"/>
      <c r="C46" s="46" t="s">
        <v>29</v>
      </c>
      <c r="D46" s="19"/>
      <c r="E46" s="30"/>
      <c r="F46" s="20"/>
      <c r="G46" s="30"/>
      <c r="H46" s="19"/>
      <c r="I46" s="19"/>
      <c r="J46" s="34"/>
      <c r="K46" s="25" t="str">
        <f>IF(Sol!$C$5="OFF","",IF(J46="","  ",IF(AND(J46&lt;&gt;"",J46&lt;&gt;Sol!J46),"*"," ")))</f>
        <v xml:space="preserve">  </v>
      </c>
      <c r="L46" s="30"/>
      <c r="M46" s="32"/>
      <c r="N46" s="3"/>
      <c r="Q46" t="s">
        <v>26</v>
      </c>
    </row>
    <row r="47" spans="1:21" ht="15" customHeight="1" x14ac:dyDescent="0.2">
      <c r="A47" s="16"/>
      <c r="B47" s="44" t="s">
        <v>30</v>
      </c>
      <c r="C47" s="18"/>
      <c r="D47" s="19"/>
      <c r="E47" s="30"/>
      <c r="F47" s="20"/>
      <c r="G47" s="30"/>
      <c r="H47" s="19"/>
      <c r="I47" s="19"/>
      <c r="J47" s="29"/>
      <c r="K47" s="25" t="str">
        <f>IF(Sol!$C$5="OFF","",IF(J47="","  ",IF(AND(J47&lt;&gt;"",J47&lt;&gt;Sol!J47),"*"," ")))</f>
        <v xml:space="preserve">  </v>
      </c>
      <c r="L47" s="30"/>
      <c r="M47" s="32"/>
      <c r="N47" s="3"/>
      <c r="Q47" t="s">
        <v>28</v>
      </c>
    </row>
    <row r="48" spans="1:21" ht="15" customHeight="1" x14ac:dyDescent="0.2">
      <c r="A48" s="16"/>
      <c r="B48" s="44" t="s">
        <v>28</v>
      </c>
      <c r="C48" s="46"/>
      <c r="D48" s="47"/>
      <c r="E48" s="30"/>
      <c r="F48" s="20"/>
      <c r="G48" s="30"/>
      <c r="H48" s="19"/>
      <c r="I48" s="19"/>
      <c r="J48" s="42"/>
      <c r="K48" s="25" t="str">
        <f>IF(Sol!$C$5="OFF","",IF(J48="","  ",IF(AND(J48&lt;&gt;"",J48&lt;&gt;Sol!J48),"*"," ")))</f>
        <v xml:space="preserve">  </v>
      </c>
      <c r="L48" s="30"/>
      <c r="M48" s="32"/>
      <c r="N48" s="3"/>
    </row>
    <row r="49" spans="1:17" ht="15" customHeight="1" x14ac:dyDescent="0.2">
      <c r="A49" s="16"/>
      <c r="B49" s="44" t="s">
        <v>47</v>
      </c>
      <c r="C49" s="18"/>
      <c r="D49" s="19"/>
      <c r="E49" s="30"/>
      <c r="F49" s="20"/>
      <c r="G49" s="19"/>
      <c r="H49" s="19"/>
      <c r="I49" s="19"/>
      <c r="J49" s="19"/>
      <c r="K49" s="19"/>
      <c r="L49" s="42"/>
      <c r="M49" s="40" t="str">
        <f>IF(Sol!$C$5="OFF","",IF(L49="","  ",IF(AND(L49&lt;&gt;"",L49&lt;&gt;Sol!L49),"*"," ")))</f>
        <v xml:space="preserve">  </v>
      </c>
      <c r="N49" s="3"/>
    </row>
    <row r="50" spans="1:17" ht="15" customHeight="1" x14ac:dyDescent="0.2">
      <c r="A50" s="16"/>
      <c r="B50" s="44" t="s">
        <v>38</v>
      </c>
      <c r="C50" s="18"/>
      <c r="D50" s="19"/>
      <c r="E50" s="30"/>
      <c r="F50" s="20"/>
      <c r="G50" s="19"/>
      <c r="H50" s="19"/>
      <c r="I50" s="19"/>
      <c r="J50" s="19"/>
      <c r="K50" s="19"/>
      <c r="L50" s="34"/>
      <c r="M50" s="40" t="str">
        <f>IF(Sol!$C$5="OFF","",IF(L50="","  ",IF(AND(L50&lt;&gt;"",L50&lt;&gt;Sol!L50),"*"," ")))</f>
        <v xml:space="preserve">  </v>
      </c>
      <c r="N50" s="3"/>
    </row>
    <row r="51" spans="1:17" ht="15" customHeight="1" x14ac:dyDescent="0.2">
      <c r="A51" s="16"/>
      <c r="B51" s="44"/>
      <c r="C51" s="96"/>
      <c r="D51" s="97"/>
      <c r="E51" s="98"/>
      <c r="F51" s="25" t="str">
        <f>IF(Sol!$C$5="OFF","",IF(C51="","  ",IF(AND(C51&lt;&gt;"",C51&lt;&gt;Sol!C51),"*"," ")))</f>
        <v xml:space="preserve">  </v>
      </c>
      <c r="G51" s="19"/>
      <c r="H51" s="19"/>
      <c r="I51" s="19"/>
      <c r="J51" s="19"/>
      <c r="K51" s="19"/>
      <c r="L51" s="48"/>
      <c r="M51" s="40" t="str">
        <f>IF(Sol!$C$5="OFF","",IF(L51="","  ",IF(AND(L51&lt;&gt;"",L51&lt;&gt;Sol!L51),"*"," ")))</f>
        <v xml:space="preserve">  </v>
      </c>
      <c r="N51" s="3"/>
      <c r="Q51" t="s">
        <v>50</v>
      </c>
    </row>
    <row r="52" spans="1:17" ht="15" customHeight="1" thickBot="1" x14ac:dyDescent="0.25">
      <c r="A52" s="16"/>
      <c r="B52" s="44" t="s">
        <v>27</v>
      </c>
      <c r="C52" s="18"/>
      <c r="D52" s="19"/>
      <c r="E52" s="30"/>
      <c r="F52" s="20"/>
      <c r="G52" s="19"/>
      <c r="H52" s="19"/>
      <c r="I52" s="19"/>
      <c r="J52" s="19"/>
      <c r="K52" s="19"/>
      <c r="L52" s="38"/>
      <c r="M52" s="40" t="str">
        <f>IF(Sol!$C$5="OFF","",IF(L52="","  ",IF(AND(L52&lt;&gt;"",L52&lt;&gt;Sol!L52),"*"," ")))</f>
        <v xml:space="preserve">  </v>
      </c>
      <c r="N52" s="3"/>
      <c r="Q52" t="s">
        <v>51</v>
      </c>
    </row>
    <row r="53" spans="1:17" ht="13.5" thickTop="1" x14ac:dyDescent="0.2">
      <c r="A53" s="16"/>
      <c r="B53" s="21"/>
      <c r="C53" s="22"/>
      <c r="D53" s="22"/>
      <c r="E53" s="28"/>
      <c r="F53" s="28"/>
      <c r="G53" s="28"/>
      <c r="H53" s="28"/>
      <c r="I53" s="28"/>
      <c r="J53" s="28"/>
      <c r="K53" s="28"/>
      <c r="L53" s="28"/>
      <c r="M53" s="24"/>
      <c r="N53" s="3"/>
      <c r="Q53" t="s">
        <v>44</v>
      </c>
    </row>
    <row r="54" spans="1:17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Q54" t="s">
        <v>45</v>
      </c>
    </row>
    <row r="55" spans="1:17" ht="18" customHeight="1" x14ac:dyDescent="0.2">
      <c r="A55" s="33" t="s">
        <v>58</v>
      </c>
      <c r="B55" s="104" t="s">
        <v>60</v>
      </c>
      <c r="C55" s="105"/>
      <c r="D55" s="105"/>
      <c r="E55" s="105"/>
      <c r="F55" s="105"/>
      <c r="G55" s="105"/>
      <c r="H55" s="105"/>
      <c r="I55" s="105"/>
      <c r="J55" s="105"/>
      <c r="K55" s="106"/>
      <c r="L55" s="3"/>
      <c r="Q55" t="s">
        <v>48</v>
      </c>
    </row>
    <row r="56" spans="1:17" ht="12.95" customHeight="1" x14ac:dyDescent="0.2">
      <c r="A56" s="16"/>
      <c r="B56" s="107" t="s">
        <v>57</v>
      </c>
      <c r="C56" s="108"/>
      <c r="D56" s="108"/>
      <c r="E56" s="108"/>
      <c r="F56" s="108"/>
      <c r="G56" s="108"/>
      <c r="H56" s="108"/>
      <c r="I56" s="108"/>
      <c r="J56" s="108"/>
      <c r="K56" s="109"/>
      <c r="L56" s="3"/>
      <c r="Q56" t="s">
        <v>49</v>
      </c>
    </row>
    <row r="57" spans="1:17" ht="12.95" customHeight="1" x14ac:dyDescent="0.2">
      <c r="A57" s="16"/>
      <c r="B57" s="110" t="s">
        <v>64</v>
      </c>
      <c r="C57" s="111"/>
      <c r="D57" s="111"/>
      <c r="E57" s="111"/>
      <c r="F57" s="111"/>
      <c r="G57" s="111"/>
      <c r="H57" s="111"/>
      <c r="I57" s="111"/>
      <c r="J57" s="111"/>
      <c r="K57" s="112"/>
      <c r="L57" s="3"/>
    </row>
    <row r="58" spans="1:17" x14ac:dyDescent="0.2">
      <c r="A58" s="16"/>
      <c r="B58" s="44"/>
      <c r="C58" s="18"/>
      <c r="D58" s="19"/>
      <c r="E58" s="30"/>
      <c r="F58" s="20"/>
      <c r="G58" s="19"/>
      <c r="H58" s="20"/>
      <c r="I58" s="20"/>
      <c r="J58" s="19"/>
      <c r="K58" s="32"/>
      <c r="L58" s="3"/>
    </row>
    <row r="59" spans="1:17" ht="15" customHeight="1" x14ac:dyDescent="0.2">
      <c r="A59" s="16"/>
      <c r="B59" s="44" t="s">
        <v>52</v>
      </c>
      <c r="C59" s="18"/>
      <c r="D59" s="19"/>
      <c r="E59" s="30"/>
      <c r="F59" s="20"/>
      <c r="G59" s="19"/>
      <c r="H59" s="20"/>
      <c r="I59" s="20"/>
      <c r="J59" s="34"/>
      <c r="K59" s="40" t="str">
        <f>IF(Sol!$C$5="OFF","",IF(J59="","  ",IF(AND(J59&lt;&gt;"",J59&lt;&gt;Sol!J59),"*"," ")))</f>
        <v xml:space="preserve">  </v>
      </c>
      <c r="L59" s="3"/>
    </row>
    <row r="60" spans="1:17" ht="15" customHeight="1" x14ac:dyDescent="0.2">
      <c r="A60" s="16"/>
      <c r="B60" s="44" t="s">
        <v>56</v>
      </c>
      <c r="C60" s="18"/>
      <c r="D60" s="19"/>
      <c r="E60" s="30"/>
      <c r="F60" s="20"/>
      <c r="G60" s="19"/>
      <c r="H60" s="20"/>
      <c r="I60" s="20"/>
      <c r="J60" s="19"/>
      <c r="K60" s="32"/>
      <c r="L60" s="3"/>
    </row>
    <row r="61" spans="1:17" ht="15" customHeight="1" x14ac:dyDescent="0.2">
      <c r="A61" s="16"/>
      <c r="B61" s="44"/>
      <c r="C61" s="96"/>
      <c r="D61" s="103"/>
      <c r="E61" s="98"/>
      <c r="F61" s="25" t="str">
        <f>IF(Sol!$C$5="OFF","",IF(C61="","  ",IF(AND(C61&lt;&gt;"",C61&lt;&gt;Sol!C61),"*"," ")))</f>
        <v xml:space="preserve">  </v>
      </c>
      <c r="G61" s="34"/>
      <c r="H61" s="25" t="str">
        <f>IF(Sol!$C$5="OFF","",IF(G61="","  ",IF(AND(G61&lt;&gt;"",G61&lt;&gt;Sol!G61),"*"," ")))</f>
        <v xml:space="preserve">  </v>
      </c>
      <c r="I61" s="20"/>
      <c r="J61" s="19"/>
      <c r="K61" s="32"/>
      <c r="L61" s="3"/>
    </row>
    <row r="62" spans="1:17" ht="15" customHeight="1" x14ac:dyDescent="0.2">
      <c r="A62" s="16"/>
      <c r="B62" s="44"/>
      <c r="C62" s="96"/>
      <c r="D62" s="103"/>
      <c r="E62" s="98"/>
      <c r="F62" s="25" t="str">
        <f>IF(Sol!$C$5="OFF","",IF(C62="","  ",IF(AND(C62&lt;&gt;"",C62&lt;&gt;Sol!C62),"*"," ")))</f>
        <v xml:space="preserve">  </v>
      </c>
      <c r="G62" s="48"/>
      <c r="H62" s="25" t="str">
        <f>IF(Sol!$C$5="OFF","",IF(G62="","  ",IF(AND(G62&lt;&gt;"",G62&lt;&gt;Sol!G62),"*"," ")))</f>
        <v xml:space="preserve">  </v>
      </c>
      <c r="I62" s="27"/>
      <c r="J62" s="19"/>
      <c r="K62" s="32"/>
      <c r="L62" s="3"/>
    </row>
    <row r="63" spans="1:17" ht="15" customHeight="1" x14ac:dyDescent="0.2">
      <c r="A63" s="16"/>
      <c r="B63" s="44"/>
      <c r="C63" s="64" t="s">
        <v>39</v>
      </c>
      <c r="D63" s="64"/>
      <c r="E63" s="64"/>
      <c r="F63" s="27"/>
      <c r="G63" s="34"/>
      <c r="H63" s="25" t="str">
        <f>IF(Sol!$C$5="OFF","",IF(G63="","  ",IF(AND(G63&lt;&gt;"",G63&lt;&gt;Sol!G63),"*"," ")))</f>
        <v xml:space="preserve">  </v>
      </c>
      <c r="I63" s="27"/>
      <c r="J63" s="19"/>
      <c r="K63" s="32"/>
      <c r="L63" s="3"/>
    </row>
    <row r="64" spans="1:17" ht="15" customHeight="1" x14ac:dyDescent="0.2">
      <c r="A64" s="16"/>
      <c r="B64" s="44"/>
      <c r="C64" s="96"/>
      <c r="D64" s="103"/>
      <c r="E64" s="98"/>
      <c r="F64" s="25" t="str">
        <f>IF(Sol!$C$5="OFF","",IF(C64="","  ",IF(AND(C64&lt;&gt;"",C64&lt;&gt;Sol!C64),"*"," ")))</f>
        <v xml:space="preserve">  </v>
      </c>
      <c r="G64" s="48"/>
      <c r="H64" s="25" t="str">
        <f>IF(Sol!$C$5="OFF","",IF(G64="","  ",IF(AND(G64&lt;&gt;"",G64&lt;&gt;Sol!G64),"*"," ")))</f>
        <v xml:space="preserve">  </v>
      </c>
      <c r="I64" s="27"/>
      <c r="J64" s="19"/>
      <c r="K64" s="32"/>
      <c r="L64" s="3"/>
    </row>
    <row r="65" spans="1:14" ht="15" customHeight="1" x14ac:dyDescent="0.2">
      <c r="A65" s="16"/>
      <c r="B65" s="44"/>
      <c r="C65" s="73" t="s">
        <v>40</v>
      </c>
      <c r="D65" s="64"/>
      <c r="E65" s="64"/>
      <c r="F65" s="27"/>
      <c r="G65" s="19"/>
      <c r="H65" s="27"/>
      <c r="I65" s="27"/>
      <c r="J65" s="42"/>
      <c r="K65" s="40" t="str">
        <f>IF(Sol!$C$5="OFF","",IF(J65="","  ",IF(AND(J65&lt;&gt;"",J65&lt;&gt;Sol!J65),"*"," ")))</f>
        <v xml:space="preserve">  </v>
      </c>
      <c r="L65" s="3"/>
    </row>
    <row r="66" spans="1:14" ht="15" customHeight="1" x14ac:dyDescent="0.2">
      <c r="A66" s="16"/>
      <c r="B66" s="44" t="s">
        <v>53</v>
      </c>
      <c r="C66" s="64"/>
      <c r="D66" s="64"/>
      <c r="E66" s="64"/>
      <c r="F66" s="27"/>
      <c r="G66" s="27"/>
      <c r="H66" s="27"/>
      <c r="I66" s="27"/>
      <c r="J66" s="34"/>
      <c r="K66" s="40" t="str">
        <f>IF(Sol!$C$5="OFF","",IF(J66="","  ",IF(AND(J66&lt;&gt;"",J66&lt;&gt;Sol!J66),"*"," ")))</f>
        <v xml:space="preserve">  </v>
      </c>
      <c r="L66" s="3"/>
    </row>
    <row r="67" spans="1:14" ht="15" customHeight="1" x14ac:dyDescent="0.2">
      <c r="A67" s="16"/>
      <c r="B67" s="44" t="s">
        <v>54</v>
      </c>
      <c r="C67" s="64"/>
      <c r="D67" s="64"/>
      <c r="E67" s="64"/>
      <c r="F67" s="27"/>
      <c r="G67" s="27"/>
      <c r="H67" s="27"/>
      <c r="I67" s="27"/>
      <c r="J67" s="48"/>
      <c r="K67" s="40" t="str">
        <f>IF(Sol!$C$5="OFF","",IF(J67="","  ",IF(AND(J67&lt;&gt;"",J67&lt;&gt;Sol!J67),"*"," ")))</f>
        <v xml:space="preserve">  </v>
      </c>
      <c r="L67" s="3"/>
    </row>
    <row r="68" spans="1:14" ht="15" customHeight="1" thickBot="1" x14ac:dyDescent="0.25">
      <c r="A68" s="16"/>
      <c r="B68" s="44" t="s">
        <v>55</v>
      </c>
      <c r="C68" s="64"/>
      <c r="D68" s="64"/>
      <c r="E68" s="64"/>
      <c r="F68" s="27"/>
      <c r="G68" s="27"/>
      <c r="H68" s="27"/>
      <c r="I68" s="27"/>
      <c r="J68" s="38"/>
      <c r="K68" s="40" t="str">
        <f>IF(Sol!$C$5="OFF","",IF(J68="","  ",IF(AND(J68&lt;&gt;"",J68&lt;&gt;Sol!J68),"*"," ")))</f>
        <v xml:space="preserve">  </v>
      </c>
      <c r="L68" s="3"/>
    </row>
    <row r="69" spans="1:14" ht="13.5" thickTop="1" x14ac:dyDescent="0.2">
      <c r="A69" s="16"/>
      <c r="B69" s="21"/>
      <c r="C69" s="22"/>
      <c r="D69" s="22"/>
      <c r="E69" s="28"/>
      <c r="F69" s="28"/>
      <c r="G69" s="28"/>
      <c r="H69" s="28"/>
      <c r="I69" s="28"/>
      <c r="J69" s="28"/>
      <c r="K69" s="24"/>
      <c r="L69" s="3"/>
    </row>
    <row r="70" spans="1:14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</sheetData>
  <sheetProtection password="EF22" sheet="1" objects="1" scenarios="1"/>
  <mergeCells count="27">
    <mergeCell ref="C51:E51"/>
    <mergeCell ref="C4:H4"/>
    <mergeCell ref="C5:H5"/>
    <mergeCell ref="C64:E64"/>
    <mergeCell ref="B55:K55"/>
    <mergeCell ref="B56:K56"/>
    <mergeCell ref="B57:K57"/>
    <mergeCell ref="C61:E61"/>
    <mergeCell ref="C42:E42"/>
    <mergeCell ref="B36:M36"/>
    <mergeCell ref="B37:M37"/>
    <mergeCell ref="B38:M38"/>
    <mergeCell ref="C62:E62"/>
    <mergeCell ref="C45:E45"/>
    <mergeCell ref="C43:E43"/>
    <mergeCell ref="C44:E44"/>
    <mergeCell ref="A1:H1"/>
    <mergeCell ref="A2:B2"/>
    <mergeCell ref="C2:H2"/>
    <mergeCell ref="A3:B3"/>
    <mergeCell ref="C3:H3"/>
    <mergeCell ref="A10:K10"/>
    <mergeCell ref="C7:E7"/>
    <mergeCell ref="A9:K9"/>
    <mergeCell ref="A5:B5"/>
    <mergeCell ref="A7:B7"/>
    <mergeCell ref="A8:K8"/>
  </mergeCells>
  <phoneticPr fontId="3" type="noConversion"/>
  <dataValidations count="7">
    <dataValidation allowBlank="1" showErrorMessage="1" sqref="G64 G62 G45 L51 J18:J19 G43 J47 J65 G17 G33 G22 J25 G26 J28 G30:G31 J31:J32 J67"/>
    <dataValidation allowBlank="1" showErrorMessage="1" prompt="_x000a_" sqref="J48 L50 G61 G63 G44 J46 L40 G42 J59 J66"/>
    <dataValidation type="list" allowBlank="1" showInputMessage="1" showErrorMessage="1" sqref="C43:E43">
      <formula1>"Cost of goods manufactured,Purchases,Sales,"</formula1>
    </dataValidation>
    <dataValidation type="list" allowBlank="1" showInputMessage="1" showErrorMessage="1" sqref="C45:E45">
      <formula1>$Q$42:$Q$43</formula1>
    </dataValidation>
    <dataValidation type="list" allowBlank="1" showInputMessage="1" showErrorMessage="1" sqref="C62:E62 C44:E44">
      <formula1>$Q$45:$Q$47</formula1>
    </dataValidation>
    <dataValidation type="list" allowBlank="1" showErrorMessage="1" sqref="C64:E64 C61:E61 C51:E51">
      <formula1>$Q$51:$Q$56</formula1>
    </dataValidation>
    <dataValidation type="list" allowBlank="1" showInputMessage="1" showErrorMessage="1" prompt="Select from the drop-down list." sqref="C42:E42">
      <formula1>$Q$42:$Q$43</formula1>
    </dataValidation>
  </dataValidations>
  <pageMargins left="0.75" right="0.75" top="1" bottom="1" header="0.5" footer="0.5"/>
  <pageSetup scale="78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0"/>
  <sheetViews>
    <sheetView showGridLines="0" tabSelected="1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3.7109375" customWidth="1"/>
    <col min="4" max="5" width="18.7109375" customWidth="1"/>
    <col min="6" max="6" width="5.7109375" customWidth="1"/>
    <col min="7" max="7" width="11.7109375" customWidth="1"/>
    <col min="8" max="9" width="3.28515625" customWidth="1"/>
    <col min="10" max="10" width="11.7109375" customWidth="1"/>
    <col min="11" max="11" width="5.7109375" customWidth="1"/>
    <col min="12" max="12" width="11.7109375" customWidth="1"/>
    <col min="13" max="13" width="5.7109375" customWidth="1"/>
    <col min="14" max="14" width="11.7109375" customWidth="1"/>
    <col min="15" max="15" width="5.7109375" customWidth="1"/>
    <col min="16" max="16" width="11.7109375" customWidth="1"/>
    <col min="17" max="17" width="5.7109375" hidden="1" customWidth="1"/>
    <col min="18" max="18" width="11.7109375" customWidth="1"/>
    <col min="19" max="19" width="3.7109375" customWidth="1"/>
  </cols>
  <sheetData>
    <row r="1" spans="1:24" ht="19.5" x14ac:dyDescent="0.4">
      <c r="A1" s="87" t="s">
        <v>65</v>
      </c>
      <c r="B1" s="87"/>
      <c r="C1" s="87"/>
      <c r="D1" s="87"/>
      <c r="E1" s="78"/>
      <c r="F1" s="78"/>
      <c r="G1" s="78"/>
      <c r="H1" s="78"/>
      <c r="I1" s="67"/>
      <c r="K1" s="3"/>
      <c r="L1" s="3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5" customHeight="1" x14ac:dyDescent="0.2">
      <c r="A2" s="88" t="s">
        <v>13</v>
      </c>
      <c r="B2" s="132"/>
      <c r="C2" s="133" t="s">
        <v>12</v>
      </c>
      <c r="D2" s="134"/>
      <c r="E2" s="134"/>
      <c r="F2" s="134"/>
      <c r="G2" s="118"/>
      <c r="H2" s="118"/>
      <c r="I2" s="67"/>
      <c r="K2" s="3"/>
      <c r="L2" s="3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5" customHeight="1" x14ac:dyDescent="0.2">
      <c r="A3" s="88" t="s">
        <v>14</v>
      </c>
      <c r="B3" s="132"/>
      <c r="C3" s="135"/>
      <c r="D3" s="136"/>
      <c r="E3" s="136"/>
      <c r="F3" s="136"/>
      <c r="G3" s="137"/>
      <c r="H3" s="137"/>
      <c r="I3" s="6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3.5" x14ac:dyDescent="0.25">
      <c r="A4" s="1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15" customHeight="1" x14ac:dyDescent="0.2">
      <c r="A5" s="88" t="s">
        <v>16</v>
      </c>
      <c r="B5" s="131"/>
      <c r="C5" s="128" t="str">
        <f>IF('Pr. 15(1)-4B'!C7=100200,"OFF","ON")</f>
        <v>ON</v>
      </c>
      <c r="D5" s="78"/>
      <c r="E5" s="78"/>
      <c r="F5" s="78"/>
      <c r="G5" s="78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4.1" customHeight="1" x14ac:dyDescent="0.2">
      <c r="A7" s="130" t="s">
        <v>15</v>
      </c>
      <c r="B7" s="131"/>
      <c r="C7" s="77"/>
      <c r="D7" s="78"/>
      <c r="E7" s="7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15" x14ac:dyDescent="0.2">
      <c r="A8" s="124" t="s">
        <v>9</v>
      </c>
      <c r="B8" s="125"/>
      <c r="C8" s="125"/>
      <c r="D8" s="125"/>
      <c r="E8" s="125"/>
      <c r="F8" s="125"/>
      <c r="G8" s="125"/>
      <c r="H8" s="78"/>
      <c r="I8" s="78"/>
      <c r="J8" s="78"/>
      <c r="K8" s="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12.95" customHeight="1" x14ac:dyDescent="0.2">
      <c r="A9" s="126" t="s">
        <v>10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ht="12.95" customHeight="1" x14ac:dyDescent="0.2">
      <c r="A10" s="129" t="s">
        <v>11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12.95" customHeight="1" x14ac:dyDescent="0.2">
      <c r="A11" s="14" t="s">
        <v>18</v>
      </c>
      <c r="B11" s="15"/>
      <c r="C11" s="15"/>
      <c r="D11" s="15"/>
      <c r="E11" s="15"/>
      <c r="F11" s="15"/>
      <c r="G11" s="15"/>
      <c r="H11" s="13"/>
      <c r="I11" s="13"/>
      <c r="J11" s="13"/>
      <c r="K11" s="13"/>
      <c r="L11" s="1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2.95" customHeight="1" x14ac:dyDescent="0.2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12.95" customHeight="1" x14ac:dyDescent="0.2">
      <c r="A13" s="4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24" ht="12.95" customHeight="1" x14ac:dyDescent="0.2">
      <c r="A14" s="33" t="s">
        <v>42</v>
      </c>
      <c r="B14" s="49"/>
      <c r="C14" s="50"/>
      <c r="D14" s="50"/>
      <c r="E14" s="50"/>
      <c r="F14" s="50"/>
      <c r="G14" s="50"/>
      <c r="H14" s="50"/>
      <c r="I14" s="50"/>
      <c r="J14" s="50"/>
      <c r="K14" s="51"/>
      <c r="L14" s="3"/>
      <c r="M14" s="3"/>
      <c r="N14" s="3"/>
      <c r="O14" s="3"/>
    </row>
    <row r="15" spans="1:24" ht="30" customHeight="1" x14ac:dyDescent="0.2">
      <c r="A15" s="4"/>
      <c r="B15" s="52"/>
      <c r="C15" s="53"/>
      <c r="D15" s="53"/>
      <c r="E15" s="53"/>
      <c r="F15" s="53"/>
      <c r="G15" s="59" t="s">
        <v>60</v>
      </c>
      <c r="H15" s="58"/>
      <c r="I15" s="58"/>
      <c r="J15" s="59" t="s">
        <v>61</v>
      </c>
      <c r="K15" s="54"/>
      <c r="L15" s="3"/>
      <c r="M15" s="3"/>
      <c r="N15" s="3"/>
      <c r="O15" s="3"/>
    </row>
    <row r="16" spans="1:24" ht="15" customHeight="1" x14ac:dyDescent="0.2">
      <c r="A16" s="4"/>
      <c r="B16" s="63" t="s">
        <v>44</v>
      </c>
      <c r="C16" s="53"/>
      <c r="D16" s="53"/>
      <c r="E16" s="53"/>
      <c r="F16" s="53"/>
      <c r="G16" s="60">
        <v>65800</v>
      </c>
      <c r="H16" s="53"/>
      <c r="I16" s="53"/>
      <c r="J16" s="60">
        <v>195300</v>
      </c>
      <c r="K16" s="54"/>
      <c r="L16" s="3"/>
      <c r="M16" s="3"/>
      <c r="N16" s="3"/>
      <c r="O16" s="3"/>
    </row>
    <row r="17" spans="1:15" ht="15" customHeight="1" x14ac:dyDescent="0.2">
      <c r="A17" s="4"/>
      <c r="B17" s="63" t="s">
        <v>45</v>
      </c>
      <c r="C17" s="53"/>
      <c r="D17" s="53"/>
      <c r="E17" s="53"/>
      <c r="F17" s="62" t="s">
        <v>66</v>
      </c>
      <c r="G17" s="31">
        <f>G18+G16-G19</f>
        <v>30800</v>
      </c>
      <c r="H17" s="53"/>
      <c r="I17" s="53"/>
      <c r="J17" s="61">
        <v>91140</v>
      </c>
      <c r="K17" s="54"/>
      <c r="L17" s="3"/>
      <c r="M17" s="3"/>
      <c r="N17" s="3"/>
      <c r="O17" s="3"/>
    </row>
    <row r="18" spans="1:15" ht="15" customHeight="1" x14ac:dyDescent="0.2">
      <c r="A18" s="4"/>
      <c r="B18" s="63" t="s">
        <v>46</v>
      </c>
      <c r="C18" s="53"/>
      <c r="D18" s="53"/>
      <c r="E18" s="53"/>
      <c r="F18" s="53"/>
      <c r="G18" s="61">
        <v>282800</v>
      </c>
      <c r="H18" s="53"/>
      <c r="I18" s="62" t="s">
        <v>66</v>
      </c>
      <c r="J18" s="31">
        <f>J19+J17-J16</f>
        <v>581560</v>
      </c>
      <c r="K18" s="54"/>
      <c r="L18" s="3"/>
      <c r="M18" s="3"/>
      <c r="N18" s="3"/>
      <c r="O18" s="3"/>
    </row>
    <row r="19" spans="1:15" ht="15" customHeight="1" x14ac:dyDescent="0.2">
      <c r="A19" s="4"/>
      <c r="B19" s="63" t="s">
        <v>29</v>
      </c>
      <c r="C19" s="53"/>
      <c r="D19" s="53"/>
      <c r="E19" s="53"/>
      <c r="F19" s="53"/>
      <c r="G19" s="61">
        <v>317800</v>
      </c>
      <c r="H19" s="62"/>
      <c r="I19" s="62" t="s">
        <v>67</v>
      </c>
      <c r="J19" s="31">
        <f>J22-J21-J20</f>
        <v>685720</v>
      </c>
      <c r="K19" s="54"/>
      <c r="L19" s="3"/>
      <c r="M19" s="3"/>
      <c r="N19" s="3"/>
      <c r="O19" s="3"/>
    </row>
    <row r="20" spans="1:15" ht="15" customHeight="1" x14ac:dyDescent="0.2">
      <c r="A20" s="4"/>
      <c r="B20" s="63" t="s">
        <v>30</v>
      </c>
      <c r="C20" s="53"/>
      <c r="D20" s="53"/>
      <c r="E20" s="53"/>
      <c r="F20" s="53"/>
      <c r="G20" s="61">
        <v>387800</v>
      </c>
      <c r="H20" s="62"/>
      <c r="I20" s="53"/>
      <c r="J20" s="61">
        <v>577220</v>
      </c>
      <c r="K20" s="54"/>
      <c r="L20" s="3"/>
      <c r="M20" s="3"/>
      <c r="N20" s="3"/>
      <c r="O20" s="3"/>
    </row>
    <row r="21" spans="1:15" ht="15" customHeight="1" x14ac:dyDescent="0.2">
      <c r="A21" s="4"/>
      <c r="B21" s="63" t="s">
        <v>28</v>
      </c>
      <c r="C21" s="53"/>
      <c r="D21" s="53"/>
      <c r="E21" s="53"/>
      <c r="F21" s="53"/>
      <c r="G21" s="61">
        <v>148400</v>
      </c>
      <c r="H21" s="53"/>
      <c r="I21" s="53"/>
      <c r="J21" s="61">
        <v>256060</v>
      </c>
      <c r="K21" s="54"/>
      <c r="L21" s="3"/>
      <c r="M21" s="3"/>
      <c r="N21" s="3"/>
      <c r="O21" s="3"/>
    </row>
    <row r="22" spans="1:15" ht="15" customHeight="1" x14ac:dyDescent="0.2">
      <c r="A22" s="4"/>
      <c r="B22" s="63" t="s">
        <v>59</v>
      </c>
      <c r="C22" s="53"/>
      <c r="D22" s="53"/>
      <c r="E22" s="53"/>
      <c r="F22" s="62" t="s">
        <v>67</v>
      </c>
      <c r="G22" s="31">
        <f>G19+G20+G21</f>
        <v>854000</v>
      </c>
      <c r="H22" s="53"/>
      <c r="I22" s="53"/>
      <c r="J22" s="61">
        <v>1519000</v>
      </c>
      <c r="K22" s="54"/>
      <c r="L22" s="3"/>
      <c r="M22" s="3"/>
      <c r="N22" s="3"/>
      <c r="O22" s="3"/>
    </row>
    <row r="23" spans="1:15" ht="15" customHeight="1" x14ac:dyDescent="0.2">
      <c r="A23" s="4"/>
      <c r="B23" s="63" t="s">
        <v>38</v>
      </c>
      <c r="C23" s="53"/>
      <c r="D23" s="53"/>
      <c r="E23" s="53"/>
      <c r="F23" s="53"/>
      <c r="G23" s="61">
        <v>973000</v>
      </c>
      <c r="H23" s="53"/>
      <c r="I23" s="53"/>
      <c r="J23" s="61">
        <v>1727320</v>
      </c>
      <c r="K23" s="54"/>
      <c r="L23" s="3"/>
      <c r="M23" s="3"/>
      <c r="N23" s="3"/>
      <c r="O23" s="3"/>
    </row>
    <row r="24" spans="1:15" ht="15" customHeight="1" x14ac:dyDescent="0.2">
      <c r="A24" s="4"/>
      <c r="B24" s="63" t="s">
        <v>48</v>
      </c>
      <c r="C24" s="53"/>
      <c r="D24" s="53"/>
      <c r="E24" s="53"/>
      <c r="F24" s="53"/>
      <c r="G24" s="61">
        <v>119000</v>
      </c>
      <c r="H24" s="53"/>
      <c r="I24" s="53"/>
      <c r="J24" s="61">
        <v>208320</v>
      </c>
      <c r="K24" s="54"/>
      <c r="L24" s="3"/>
      <c r="M24" s="3"/>
      <c r="N24" s="3"/>
      <c r="O24" s="3"/>
    </row>
    <row r="25" spans="1:15" ht="15" customHeight="1" x14ac:dyDescent="0.2">
      <c r="A25" s="4"/>
      <c r="B25" s="63" t="s">
        <v>49</v>
      </c>
      <c r="C25" s="53"/>
      <c r="D25" s="53"/>
      <c r="E25" s="53"/>
      <c r="F25" s="53"/>
      <c r="G25" s="61">
        <v>172200</v>
      </c>
      <c r="H25" s="62"/>
      <c r="I25" s="62" t="s">
        <v>69</v>
      </c>
      <c r="J25" s="31">
        <f>J23-J26</f>
        <v>195300</v>
      </c>
      <c r="K25" s="54"/>
      <c r="L25" s="3"/>
      <c r="M25" s="3"/>
      <c r="N25" s="3"/>
      <c r="O25" s="3"/>
    </row>
    <row r="26" spans="1:15" ht="15" customHeight="1" x14ac:dyDescent="0.2">
      <c r="A26" s="4"/>
      <c r="B26" s="63" t="s">
        <v>27</v>
      </c>
      <c r="C26" s="53"/>
      <c r="D26" s="53"/>
      <c r="E26" s="53"/>
      <c r="F26" s="62" t="s">
        <v>69</v>
      </c>
      <c r="G26" s="31">
        <f>G22+G24-G25</f>
        <v>800800</v>
      </c>
      <c r="H26" s="53"/>
      <c r="I26" s="53"/>
      <c r="J26" s="61">
        <v>1532020</v>
      </c>
      <c r="K26" s="54"/>
      <c r="L26" s="3"/>
      <c r="M26" s="3"/>
      <c r="N26" s="3"/>
      <c r="O26" s="3"/>
    </row>
    <row r="27" spans="1:15" ht="15" customHeight="1" x14ac:dyDescent="0.2">
      <c r="A27" s="4"/>
      <c r="B27" s="63" t="s">
        <v>50</v>
      </c>
      <c r="C27" s="53"/>
      <c r="D27" s="53"/>
      <c r="E27" s="53"/>
      <c r="F27" s="62"/>
      <c r="G27" s="61">
        <v>224000</v>
      </c>
      <c r="H27" s="53"/>
      <c r="I27" s="53"/>
      <c r="J27" s="61">
        <v>269080</v>
      </c>
      <c r="K27" s="54"/>
      <c r="L27" s="3"/>
      <c r="M27" s="3"/>
      <c r="N27" s="3"/>
      <c r="O27" s="3"/>
    </row>
    <row r="28" spans="1:15" ht="15" customHeight="1" x14ac:dyDescent="0.2">
      <c r="A28" s="4"/>
      <c r="B28" s="63" t="s">
        <v>51</v>
      </c>
      <c r="C28" s="53"/>
      <c r="D28" s="53"/>
      <c r="E28" s="53"/>
      <c r="F28" s="62"/>
      <c r="G28" s="61">
        <v>197400</v>
      </c>
      <c r="H28" s="62"/>
      <c r="I28" s="62" t="s">
        <v>68</v>
      </c>
      <c r="J28" s="31">
        <f>J26+J27-J30</f>
        <v>256060</v>
      </c>
      <c r="K28" s="54"/>
      <c r="L28" s="3"/>
      <c r="M28" s="3"/>
      <c r="N28" s="3"/>
      <c r="O28" s="3"/>
    </row>
    <row r="29" spans="1:15" ht="15" customHeight="1" x14ac:dyDescent="0.2">
      <c r="A29" s="4"/>
      <c r="B29" s="63" t="s">
        <v>52</v>
      </c>
      <c r="C29" s="53"/>
      <c r="D29" s="53"/>
      <c r="E29" s="53"/>
      <c r="F29" s="53"/>
      <c r="G29" s="61">
        <v>1127000</v>
      </c>
      <c r="H29" s="53"/>
      <c r="I29" s="53"/>
      <c r="J29" s="61">
        <v>1944320</v>
      </c>
      <c r="K29" s="54"/>
      <c r="L29" s="3"/>
      <c r="M29" s="3"/>
      <c r="N29" s="3"/>
      <c r="O29" s="3"/>
    </row>
    <row r="30" spans="1:15" ht="15" customHeight="1" x14ac:dyDescent="0.2">
      <c r="A30" s="4"/>
      <c r="B30" s="63" t="s">
        <v>40</v>
      </c>
      <c r="C30" s="53"/>
      <c r="D30" s="53"/>
      <c r="E30" s="53"/>
      <c r="F30" s="62" t="s">
        <v>68</v>
      </c>
      <c r="G30" s="31">
        <f>G27+G26-G28</f>
        <v>827400</v>
      </c>
      <c r="H30" s="53"/>
      <c r="I30" s="53"/>
      <c r="J30" s="61">
        <v>1545040</v>
      </c>
      <c r="K30" s="54"/>
      <c r="L30" s="3"/>
      <c r="M30" s="3"/>
      <c r="N30" s="3"/>
      <c r="O30" s="3"/>
    </row>
    <row r="31" spans="1:15" ht="15" customHeight="1" x14ac:dyDescent="0.2">
      <c r="A31" s="4"/>
      <c r="B31" s="63" t="s">
        <v>53</v>
      </c>
      <c r="C31" s="53"/>
      <c r="D31" s="53"/>
      <c r="E31" s="53"/>
      <c r="F31" s="62" t="s">
        <v>70</v>
      </c>
      <c r="G31" s="31">
        <f>G29-G30</f>
        <v>299600</v>
      </c>
      <c r="H31" s="62"/>
      <c r="I31" s="62" t="s">
        <v>70</v>
      </c>
      <c r="J31" s="31">
        <f>J29-J30</f>
        <v>399280</v>
      </c>
      <c r="K31" s="54"/>
      <c r="L31" s="3"/>
      <c r="M31" s="3"/>
      <c r="N31" s="3"/>
      <c r="O31" s="3"/>
    </row>
    <row r="32" spans="1:15" ht="15" customHeight="1" x14ac:dyDescent="0.2">
      <c r="A32" s="4"/>
      <c r="B32" s="63" t="s">
        <v>54</v>
      </c>
      <c r="C32" s="53"/>
      <c r="D32" s="53"/>
      <c r="E32" s="53"/>
      <c r="F32" s="53"/>
      <c r="G32" s="61">
        <v>117600</v>
      </c>
      <c r="H32" s="62"/>
      <c r="I32" s="62" t="s">
        <v>71</v>
      </c>
      <c r="J32" s="31">
        <f>J31-J33</f>
        <v>234360</v>
      </c>
      <c r="K32" s="54"/>
      <c r="L32" s="3"/>
      <c r="M32" s="3"/>
      <c r="N32" s="3"/>
      <c r="O32" s="3"/>
    </row>
    <row r="33" spans="1:17" ht="15" customHeight="1" x14ac:dyDescent="0.2">
      <c r="A33" s="4"/>
      <c r="B33" s="63" t="s">
        <v>55</v>
      </c>
      <c r="C33" s="53"/>
      <c r="D33" s="53"/>
      <c r="E33" s="53"/>
      <c r="F33" s="62" t="s">
        <v>71</v>
      </c>
      <c r="G33" s="31">
        <f>G31-G32</f>
        <v>182000</v>
      </c>
      <c r="H33" s="53"/>
      <c r="I33" s="53"/>
      <c r="J33" s="61">
        <v>164920</v>
      </c>
      <c r="K33" s="54"/>
      <c r="L33" s="3"/>
      <c r="M33" s="3"/>
      <c r="N33" s="3"/>
      <c r="O33" s="3"/>
    </row>
    <row r="34" spans="1:17" ht="12.95" customHeight="1" x14ac:dyDescent="0.2">
      <c r="A34" s="4"/>
      <c r="B34" s="55"/>
      <c r="C34" s="56"/>
      <c r="D34" s="56"/>
      <c r="E34" s="56"/>
      <c r="F34" s="56"/>
      <c r="G34" s="56"/>
      <c r="H34" s="56"/>
      <c r="I34" s="56"/>
      <c r="J34" s="56"/>
      <c r="K34" s="57"/>
      <c r="L34" s="3"/>
      <c r="M34" s="3"/>
      <c r="N34" s="3"/>
      <c r="O34" s="3"/>
    </row>
    <row r="35" spans="1:17" ht="12.95" customHeight="1" x14ac:dyDescent="0.2">
      <c r="A35" s="4"/>
      <c r="B35" s="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7" ht="18" customHeight="1" x14ac:dyDescent="0.2">
      <c r="A36" s="33" t="s">
        <v>43</v>
      </c>
      <c r="B36" s="104" t="s">
        <v>60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4"/>
      <c r="N36" s="3"/>
    </row>
    <row r="37" spans="1:17" ht="12.95" customHeight="1" x14ac:dyDescent="0.2">
      <c r="A37" s="33"/>
      <c r="B37" s="107" t="s">
        <v>41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6"/>
      <c r="N37" s="3"/>
    </row>
    <row r="38" spans="1:17" ht="12.95" customHeight="1" x14ac:dyDescent="0.2">
      <c r="A38" s="16"/>
      <c r="B38" s="117" t="s">
        <v>64</v>
      </c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9"/>
      <c r="N38" s="3"/>
      <c r="O38" s="3"/>
    </row>
    <row r="39" spans="1:17" ht="12.95" customHeight="1" x14ac:dyDescent="0.2">
      <c r="A39" s="16"/>
      <c r="B39" s="17"/>
      <c r="C39" s="19"/>
      <c r="D39" s="43"/>
      <c r="E39" s="30"/>
      <c r="F39" s="19"/>
      <c r="G39" s="30"/>
      <c r="H39" s="19"/>
      <c r="I39" s="19"/>
      <c r="J39" s="30"/>
      <c r="K39" s="36"/>
      <c r="L39" s="30"/>
      <c r="M39" s="23"/>
      <c r="N39" s="3"/>
      <c r="O39" s="3"/>
    </row>
    <row r="40" spans="1:17" ht="15" customHeight="1" x14ac:dyDescent="0.2">
      <c r="A40" s="16"/>
      <c r="B40" s="44" t="s">
        <v>48</v>
      </c>
      <c r="C40" s="19"/>
      <c r="D40" s="43"/>
      <c r="E40" s="30"/>
      <c r="F40" s="19"/>
      <c r="G40" s="30"/>
      <c r="H40" s="19"/>
      <c r="I40" s="19"/>
      <c r="J40" s="30"/>
      <c r="K40" s="30"/>
      <c r="L40" s="35">
        <v>119000</v>
      </c>
      <c r="M40" s="23"/>
      <c r="N40" s="3"/>
      <c r="O40" s="3"/>
    </row>
    <row r="41" spans="1:17" ht="15" customHeight="1" x14ac:dyDescent="0.2">
      <c r="A41" s="16"/>
      <c r="B41" s="44" t="s">
        <v>24</v>
      </c>
      <c r="C41" s="18"/>
      <c r="D41" s="19"/>
      <c r="E41" s="30"/>
      <c r="F41" s="26"/>
      <c r="G41" s="30"/>
      <c r="H41" s="19"/>
      <c r="I41" s="19"/>
      <c r="J41" s="30"/>
      <c r="K41" s="26"/>
      <c r="L41" s="30"/>
      <c r="M41" s="23"/>
      <c r="N41" s="3"/>
    </row>
    <row r="42" spans="1:17" ht="15" customHeight="1" x14ac:dyDescent="0.2">
      <c r="A42" s="16"/>
      <c r="B42" s="17"/>
      <c r="C42" s="120" t="s">
        <v>44</v>
      </c>
      <c r="D42" s="123"/>
      <c r="E42" s="122"/>
      <c r="F42" s="20"/>
      <c r="G42" s="35">
        <v>65800</v>
      </c>
      <c r="H42" s="19"/>
      <c r="I42" s="19"/>
      <c r="J42" s="30"/>
      <c r="K42" s="30"/>
      <c r="L42" s="30"/>
      <c r="M42" s="32"/>
      <c r="N42" s="3"/>
      <c r="Q42" t="s">
        <v>44</v>
      </c>
    </row>
    <row r="43" spans="1:17" ht="15" customHeight="1" x14ac:dyDescent="0.2">
      <c r="A43" s="16"/>
      <c r="B43" s="17"/>
      <c r="C43" s="120" t="s">
        <v>25</v>
      </c>
      <c r="D43" s="123"/>
      <c r="E43" s="122"/>
      <c r="F43" s="20"/>
      <c r="G43" s="45">
        <v>282800</v>
      </c>
      <c r="H43" s="19"/>
      <c r="I43" s="19"/>
      <c r="J43" s="30"/>
      <c r="K43" s="30"/>
      <c r="L43" s="30"/>
      <c r="M43" s="32"/>
      <c r="N43" s="3"/>
      <c r="Q43" t="s">
        <v>45</v>
      </c>
    </row>
    <row r="44" spans="1:17" ht="15" customHeight="1" x14ac:dyDescent="0.2">
      <c r="A44" s="16"/>
      <c r="B44" s="17"/>
      <c r="C44" s="120" t="s">
        <v>26</v>
      </c>
      <c r="D44" s="123"/>
      <c r="E44" s="122"/>
      <c r="F44" s="20"/>
      <c r="G44" s="35">
        <f>G42+G43</f>
        <v>348600</v>
      </c>
      <c r="H44" s="19"/>
      <c r="I44" s="19"/>
      <c r="J44" s="30"/>
      <c r="K44" s="30"/>
      <c r="L44" s="30"/>
      <c r="M44" s="32"/>
      <c r="N44" s="3"/>
    </row>
    <row r="45" spans="1:17" ht="15" customHeight="1" x14ac:dyDescent="0.2">
      <c r="A45" s="16"/>
      <c r="B45" s="17"/>
      <c r="C45" s="120" t="s">
        <v>45</v>
      </c>
      <c r="D45" s="123"/>
      <c r="E45" s="122"/>
      <c r="F45" s="20"/>
      <c r="G45" s="45">
        <v>-30800</v>
      </c>
      <c r="H45" s="19"/>
      <c r="I45" s="19"/>
      <c r="J45" s="30"/>
      <c r="K45" s="30"/>
      <c r="L45" s="30"/>
      <c r="M45" s="32"/>
      <c r="N45" s="3"/>
      <c r="Q45" t="s">
        <v>27</v>
      </c>
    </row>
    <row r="46" spans="1:17" ht="15" customHeight="1" x14ac:dyDescent="0.2">
      <c r="A46" s="16"/>
      <c r="B46" s="17"/>
      <c r="C46" s="46" t="s">
        <v>29</v>
      </c>
      <c r="D46" s="19"/>
      <c r="E46" s="30"/>
      <c r="F46" s="20"/>
      <c r="G46" s="30"/>
      <c r="H46" s="19"/>
      <c r="I46" s="19"/>
      <c r="J46" s="35">
        <f>G44+G45</f>
        <v>317800</v>
      </c>
      <c r="K46" s="19"/>
      <c r="L46" s="30"/>
      <c r="M46" s="32"/>
      <c r="N46" s="3"/>
      <c r="Q46" t="s">
        <v>26</v>
      </c>
    </row>
    <row r="47" spans="1:17" ht="15" customHeight="1" x14ac:dyDescent="0.2">
      <c r="A47" s="16"/>
      <c r="B47" s="44" t="s">
        <v>30</v>
      </c>
      <c r="C47" s="18"/>
      <c r="D47" s="19"/>
      <c r="E47" s="30"/>
      <c r="F47" s="20"/>
      <c r="G47" s="30"/>
      <c r="H47" s="19"/>
      <c r="I47" s="19"/>
      <c r="J47" s="31">
        <v>387800</v>
      </c>
      <c r="K47" s="19"/>
      <c r="L47" s="30"/>
      <c r="M47" s="32"/>
      <c r="N47" s="3"/>
      <c r="Q47" t="s">
        <v>28</v>
      </c>
    </row>
    <row r="48" spans="1:17" ht="15" customHeight="1" x14ac:dyDescent="0.2">
      <c r="A48" s="16"/>
      <c r="B48" s="44" t="s">
        <v>28</v>
      </c>
      <c r="C48" s="46"/>
      <c r="D48" s="47"/>
      <c r="E48" s="30"/>
      <c r="F48" s="20"/>
      <c r="G48" s="30"/>
      <c r="H48" s="19"/>
      <c r="I48" s="19"/>
      <c r="J48" s="41">
        <v>148400</v>
      </c>
      <c r="K48" s="19"/>
      <c r="L48" s="30"/>
      <c r="M48" s="32"/>
      <c r="N48" s="3"/>
    </row>
    <row r="49" spans="1:17" ht="15" customHeight="1" x14ac:dyDescent="0.2">
      <c r="A49" s="16"/>
      <c r="B49" s="44" t="s">
        <v>47</v>
      </c>
      <c r="C49" s="18"/>
      <c r="D49" s="19"/>
      <c r="E49" s="30"/>
      <c r="F49" s="20"/>
      <c r="G49" s="19"/>
      <c r="H49" s="19"/>
      <c r="I49" s="19"/>
      <c r="J49" s="19"/>
      <c r="K49" s="19"/>
      <c r="L49" s="41">
        <f>SUM(J46:J48)</f>
        <v>854000</v>
      </c>
      <c r="M49" s="32"/>
      <c r="N49" s="3"/>
    </row>
    <row r="50" spans="1:17" ht="15" customHeight="1" x14ac:dyDescent="0.2">
      <c r="A50" s="16"/>
      <c r="B50" s="44" t="s">
        <v>38</v>
      </c>
      <c r="C50" s="18"/>
      <c r="D50" s="19"/>
      <c r="E50" s="30"/>
      <c r="F50" s="20"/>
      <c r="G50" s="19"/>
      <c r="H50" s="19"/>
      <c r="I50" s="19"/>
      <c r="J50" s="19"/>
      <c r="K50" s="19"/>
      <c r="L50" s="35">
        <f>L40+L49</f>
        <v>973000</v>
      </c>
      <c r="M50" s="32"/>
      <c r="N50" s="3"/>
    </row>
    <row r="51" spans="1:17" ht="15" customHeight="1" x14ac:dyDescent="0.2">
      <c r="A51" s="16"/>
      <c r="B51" s="44"/>
      <c r="C51" s="120" t="s">
        <v>49</v>
      </c>
      <c r="D51" s="121"/>
      <c r="E51" s="122"/>
      <c r="F51" s="19"/>
      <c r="G51" s="19"/>
      <c r="H51" s="19"/>
      <c r="I51" s="19"/>
      <c r="J51" s="19"/>
      <c r="K51" s="19"/>
      <c r="L51" s="45">
        <v>-172200</v>
      </c>
      <c r="M51" s="32"/>
      <c r="N51" s="3"/>
      <c r="Q51" t="s">
        <v>50</v>
      </c>
    </row>
    <row r="52" spans="1:17" ht="15" customHeight="1" thickBot="1" x14ac:dyDescent="0.25">
      <c r="A52" s="16"/>
      <c r="B52" s="44" t="s">
        <v>27</v>
      </c>
      <c r="C52" s="18"/>
      <c r="D52" s="19"/>
      <c r="E52" s="30"/>
      <c r="F52" s="20"/>
      <c r="G52" s="19"/>
      <c r="H52" s="19"/>
      <c r="I52" s="19"/>
      <c r="J52" s="19"/>
      <c r="K52" s="19"/>
      <c r="L52" s="37">
        <f>L50+L51</f>
        <v>800800</v>
      </c>
      <c r="M52" s="32"/>
      <c r="N52" s="3"/>
      <c r="Q52" t="s">
        <v>51</v>
      </c>
    </row>
    <row r="53" spans="1:17" ht="15" customHeight="1" thickTop="1" x14ac:dyDescent="0.2">
      <c r="A53" s="16"/>
      <c r="B53" s="21"/>
      <c r="C53" s="22"/>
      <c r="D53" s="22"/>
      <c r="E53" s="28"/>
      <c r="F53" s="28"/>
      <c r="G53" s="28"/>
      <c r="H53" s="28"/>
      <c r="I53" s="28"/>
      <c r="J53" s="28"/>
      <c r="K53" s="28"/>
      <c r="L53" s="28"/>
      <c r="M53" s="24"/>
      <c r="N53" s="3"/>
      <c r="Q53" t="s">
        <v>44</v>
      </c>
    </row>
    <row r="54" spans="1:17" ht="1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Q54" t="s">
        <v>45</v>
      </c>
    </row>
    <row r="55" spans="1:17" ht="18" customHeight="1" x14ac:dyDescent="0.2">
      <c r="A55" s="33" t="s">
        <v>58</v>
      </c>
      <c r="B55" s="104" t="s">
        <v>60</v>
      </c>
      <c r="C55" s="105"/>
      <c r="D55" s="105"/>
      <c r="E55" s="105"/>
      <c r="F55" s="105"/>
      <c r="G55" s="105"/>
      <c r="H55" s="105"/>
      <c r="I55" s="105"/>
      <c r="J55" s="105"/>
      <c r="K55" s="106"/>
      <c r="L55" s="3"/>
      <c r="Q55" t="s">
        <v>48</v>
      </c>
    </row>
    <row r="56" spans="1:17" ht="12.95" customHeight="1" x14ac:dyDescent="0.2">
      <c r="A56" s="16"/>
      <c r="B56" s="107" t="s">
        <v>57</v>
      </c>
      <c r="C56" s="108"/>
      <c r="D56" s="108"/>
      <c r="E56" s="108"/>
      <c r="F56" s="108"/>
      <c r="G56" s="108"/>
      <c r="H56" s="108"/>
      <c r="I56" s="108"/>
      <c r="J56" s="108"/>
      <c r="K56" s="109"/>
      <c r="L56" s="3"/>
      <c r="Q56" t="s">
        <v>49</v>
      </c>
    </row>
    <row r="57" spans="1:17" ht="12.95" customHeight="1" x14ac:dyDescent="0.2">
      <c r="A57" s="16"/>
      <c r="B57" s="110" t="s">
        <v>64</v>
      </c>
      <c r="C57" s="111"/>
      <c r="D57" s="111"/>
      <c r="E57" s="111"/>
      <c r="F57" s="111"/>
      <c r="G57" s="111"/>
      <c r="H57" s="111"/>
      <c r="I57" s="111"/>
      <c r="J57" s="111"/>
      <c r="K57" s="112"/>
      <c r="L57" s="3"/>
    </row>
    <row r="58" spans="1:17" ht="15" customHeight="1" x14ac:dyDescent="0.2">
      <c r="A58" s="16"/>
      <c r="B58" s="44"/>
      <c r="C58" s="18"/>
      <c r="D58" s="19"/>
      <c r="E58" s="30"/>
      <c r="F58" s="20"/>
      <c r="G58" s="19"/>
      <c r="H58" s="20"/>
      <c r="I58" s="20"/>
      <c r="J58" s="19"/>
      <c r="K58" s="32"/>
      <c r="L58" s="3"/>
    </row>
    <row r="59" spans="1:17" ht="15" customHeight="1" x14ac:dyDescent="0.2">
      <c r="A59" s="16"/>
      <c r="B59" s="44" t="s">
        <v>52</v>
      </c>
      <c r="C59" s="18"/>
      <c r="D59" s="19"/>
      <c r="E59" s="30"/>
      <c r="F59" s="20"/>
      <c r="G59" s="19"/>
      <c r="H59" s="20"/>
      <c r="I59" s="20"/>
      <c r="J59" s="35">
        <v>1127000</v>
      </c>
      <c r="K59" s="32"/>
      <c r="L59" s="3"/>
    </row>
    <row r="60" spans="1:17" ht="15" customHeight="1" x14ac:dyDescent="0.2">
      <c r="A60" s="16"/>
      <c r="B60" s="44" t="s">
        <v>56</v>
      </c>
      <c r="C60" s="18"/>
      <c r="D60" s="19"/>
      <c r="E60" s="30"/>
      <c r="F60" s="20"/>
      <c r="G60" s="19"/>
      <c r="H60" s="20"/>
      <c r="I60" s="20"/>
      <c r="J60" s="19"/>
      <c r="K60" s="32"/>
      <c r="L60" s="3"/>
    </row>
    <row r="61" spans="1:17" ht="15" customHeight="1" x14ac:dyDescent="0.2">
      <c r="A61" s="16"/>
      <c r="B61" s="44"/>
      <c r="C61" s="120" t="s">
        <v>50</v>
      </c>
      <c r="D61" s="123"/>
      <c r="E61" s="122"/>
      <c r="F61" s="20"/>
      <c r="G61" s="35">
        <v>224000</v>
      </c>
      <c r="H61" s="20"/>
      <c r="I61" s="20"/>
      <c r="J61" s="19"/>
      <c r="K61" s="32"/>
      <c r="L61" s="3"/>
    </row>
    <row r="62" spans="1:17" ht="15" customHeight="1" x14ac:dyDescent="0.2">
      <c r="A62" s="16"/>
      <c r="B62" s="44"/>
      <c r="C62" s="120" t="s">
        <v>27</v>
      </c>
      <c r="D62" s="123"/>
      <c r="E62" s="122"/>
      <c r="F62" s="27"/>
      <c r="G62" s="45">
        <v>800800</v>
      </c>
      <c r="H62" s="27"/>
      <c r="I62" s="27"/>
      <c r="J62" s="19"/>
      <c r="K62" s="32"/>
      <c r="L62" s="3"/>
    </row>
    <row r="63" spans="1:17" ht="15" customHeight="1" x14ac:dyDescent="0.2">
      <c r="A63" s="16"/>
      <c r="B63" s="44"/>
      <c r="C63" s="64" t="s">
        <v>39</v>
      </c>
      <c r="D63" s="64"/>
      <c r="E63" s="64"/>
      <c r="F63" s="27"/>
      <c r="G63" s="35">
        <f>G61+G62</f>
        <v>1024800</v>
      </c>
      <c r="H63" s="27"/>
      <c r="I63" s="27"/>
      <c r="J63" s="19"/>
      <c r="K63" s="32"/>
      <c r="L63" s="3"/>
    </row>
    <row r="64" spans="1:17" ht="15" customHeight="1" x14ac:dyDescent="0.2">
      <c r="A64" s="16"/>
      <c r="B64" s="44"/>
      <c r="C64" s="120" t="s">
        <v>51</v>
      </c>
      <c r="D64" s="123"/>
      <c r="E64" s="122"/>
      <c r="F64" s="27"/>
      <c r="G64" s="45">
        <v>-197400</v>
      </c>
      <c r="H64" s="27"/>
      <c r="I64" s="27"/>
      <c r="J64" s="19"/>
      <c r="K64" s="32"/>
      <c r="L64" s="3"/>
    </row>
    <row r="65" spans="1:14" ht="15" customHeight="1" x14ac:dyDescent="0.2">
      <c r="A65" s="16"/>
      <c r="B65" s="44"/>
      <c r="C65" s="73" t="s">
        <v>40</v>
      </c>
      <c r="D65" s="64"/>
      <c r="E65" s="64"/>
      <c r="F65" s="27"/>
      <c r="G65" s="19"/>
      <c r="H65" s="27"/>
      <c r="I65" s="27"/>
      <c r="J65" s="41">
        <f>-(G63+G64)</f>
        <v>-827400</v>
      </c>
      <c r="K65" s="32"/>
      <c r="L65" s="3"/>
    </row>
    <row r="66" spans="1:14" ht="15" customHeight="1" x14ac:dyDescent="0.2">
      <c r="A66" s="16"/>
      <c r="B66" s="44" t="s">
        <v>53</v>
      </c>
      <c r="C66" s="64"/>
      <c r="D66" s="64"/>
      <c r="E66" s="64"/>
      <c r="F66" s="27"/>
      <c r="G66" s="27"/>
      <c r="H66" s="27"/>
      <c r="I66" s="27"/>
      <c r="J66" s="35">
        <f>J59+J65</f>
        <v>299600</v>
      </c>
      <c r="K66" s="32"/>
      <c r="L66" s="3"/>
    </row>
    <row r="67" spans="1:14" ht="15" customHeight="1" x14ac:dyDescent="0.2">
      <c r="A67" s="16"/>
      <c r="B67" s="44" t="s">
        <v>54</v>
      </c>
      <c r="C67" s="64"/>
      <c r="D67" s="64"/>
      <c r="E67" s="64"/>
      <c r="F67" s="27"/>
      <c r="G67" s="27"/>
      <c r="H67" s="27"/>
      <c r="I67" s="27"/>
      <c r="J67" s="45">
        <v>-117600</v>
      </c>
      <c r="K67" s="32"/>
      <c r="L67" s="3"/>
    </row>
    <row r="68" spans="1:14" ht="15" customHeight="1" thickBot="1" x14ac:dyDescent="0.25">
      <c r="A68" s="16"/>
      <c r="B68" s="44" t="s">
        <v>55</v>
      </c>
      <c r="C68" s="64"/>
      <c r="D68" s="64"/>
      <c r="E68" s="64"/>
      <c r="F68" s="27"/>
      <c r="G68" s="27"/>
      <c r="H68" s="27"/>
      <c r="I68" s="27"/>
      <c r="J68" s="37">
        <f>J66+J67</f>
        <v>182000</v>
      </c>
      <c r="K68" s="32"/>
      <c r="L68" s="3"/>
    </row>
    <row r="69" spans="1:14" ht="13.5" thickTop="1" x14ac:dyDescent="0.2">
      <c r="A69" s="16"/>
      <c r="B69" s="21"/>
      <c r="C69" s="22"/>
      <c r="D69" s="22"/>
      <c r="E69" s="28"/>
      <c r="F69" s="28"/>
      <c r="G69" s="28"/>
      <c r="H69" s="28"/>
      <c r="I69" s="28"/>
      <c r="J69" s="28"/>
      <c r="K69" s="24"/>
      <c r="L69" s="3"/>
    </row>
    <row r="70" spans="1:14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</sheetData>
  <sheetProtection password="E2BF" sheet="1" objects="1" scenarios="1"/>
  <mergeCells count="26">
    <mergeCell ref="A1:H1"/>
    <mergeCell ref="A2:B2"/>
    <mergeCell ref="C2:H2"/>
    <mergeCell ref="A3:B3"/>
    <mergeCell ref="C3:H3"/>
    <mergeCell ref="A8:K8"/>
    <mergeCell ref="A9:K9"/>
    <mergeCell ref="C5:G5"/>
    <mergeCell ref="C7:E7"/>
    <mergeCell ref="C45:E45"/>
    <mergeCell ref="C43:E43"/>
    <mergeCell ref="C44:E44"/>
    <mergeCell ref="B38:M38"/>
    <mergeCell ref="B36:M36"/>
    <mergeCell ref="B37:M37"/>
    <mergeCell ref="C42:E42"/>
    <mergeCell ref="A10:K10"/>
    <mergeCell ref="A7:B7"/>
    <mergeCell ref="A5:B5"/>
    <mergeCell ref="C51:E51"/>
    <mergeCell ref="C64:E64"/>
    <mergeCell ref="C61:E61"/>
    <mergeCell ref="C62:E62"/>
    <mergeCell ref="B55:K55"/>
    <mergeCell ref="B56:K56"/>
    <mergeCell ref="B57:K57"/>
  </mergeCells>
  <phoneticPr fontId="3" type="noConversion"/>
  <dataValidations xWindow="472" yWindow="392" count="7">
    <dataValidation allowBlank="1" showErrorMessage="1" sqref="G62 L51 G64 G45 G43 J47 G17 G33 G22 J25 G26 J28 G30:G31 J31:J32 J65 J67 J18:J19"/>
    <dataValidation allowBlank="1" showErrorMessage="1" prompt="_x000a_" sqref="J48 L50 G61 G63 G44 J46 L40 G42 J59 J66"/>
    <dataValidation type="list" allowBlank="1" showInputMessage="1" showErrorMessage="1" sqref="C45:E45">
      <formula1>$Q$42:$Q$43</formula1>
    </dataValidation>
    <dataValidation type="list" allowBlank="1" showInputMessage="1" showErrorMessage="1" sqref="C43:E43">
      <formula1>"Cost of goods manufactured,Purchases,Sales,"</formula1>
    </dataValidation>
    <dataValidation type="list" allowBlank="1" showInputMessage="1" showErrorMessage="1" sqref="C62:E62 C44:E44">
      <formula1>$Q$45:$Q$47</formula1>
    </dataValidation>
    <dataValidation type="list" allowBlank="1" showErrorMessage="1" sqref="C64:E64 C61:E61 C51:E51">
      <formula1>$Q$51:$Q$56</formula1>
    </dataValidation>
    <dataValidation type="list" allowBlank="1" showInputMessage="1" showErrorMessage="1" prompt="Select from the drop-down list." sqref="C42:E42">
      <formula1>$Q$42:$Q$43</formula1>
    </dataValidation>
  </dataValidations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15(1)-4B</vt:lpstr>
      <vt:lpstr>Sol</vt:lpstr>
      <vt:lpstr>'Pr. 15(1)-4B'!Print_Area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Arlin</cp:lastModifiedBy>
  <cp:lastPrinted>2010-12-02T01:00:13Z</cp:lastPrinted>
  <dcterms:created xsi:type="dcterms:W3CDTF">2000-11-10T00:10:54Z</dcterms:created>
  <dcterms:modified xsi:type="dcterms:W3CDTF">2018-09-07T14:27:10Z</dcterms:modified>
</cp:coreProperties>
</file>