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3820"/>
  <mc:AlternateContent xmlns:mc="http://schemas.openxmlformats.org/markup-compatibility/2006">
    <mc:Choice Requires="x15">
      <x15ac:absPath xmlns:x15ac="http://schemas.microsoft.com/office/spreadsheetml/2010/11/ac" url="C:\Users\Exploring\Dropbox\Pearson Exploring Project 2016\Chapter 2\Third Draft\Solution Files\"/>
    </mc:Choice>
  </mc:AlternateContent>
  <bookViews>
    <workbookView xWindow="0" yWindow="0" windowWidth="15360" windowHeight="8340" activeTab="1"/>
  </bookViews>
  <sheets>
    <sheet name="Payroll Data" sheetId="1" r:id="rId1"/>
    <sheet name="Overtime" sheetId="2" r:id="rId2"/>
  </sheets>
  <calcPr calcId="152511"/>
  <webPublishing codePage="1252"/>
</workbook>
</file>

<file path=xl/calcChain.xml><?xml version="1.0" encoding="utf-8"?>
<calcChain xmlns="http://schemas.openxmlformats.org/spreadsheetml/2006/main">
  <c r="A13" i="2" l="1"/>
  <c r="A7" i="2"/>
  <c r="C12" i="2" l="1"/>
  <c r="C13" i="2" s="1"/>
  <c r="B12" i="2"/>
  <c r="B13" i="2" s="1"/>
  <c r="C7" i="2"/>
  <c r="B7" i="2"/>
  <c r="I22" i="1" l="1"/>
  <c r="I23" i="1"/>
  <c r="I21" i="1"/>
  <c r="F6" i="1"/>
  <c r="F7" i="1"/>
  <c r="G7" i="1" s="1"/>
  <c r="H7" i="1" s="1"/>
  <c r="F8" i="1"/>
  <c r="F9" i="1"/>
  <c r="F10" i="1"/>
  <c r="F11" i="1"/>
  <c r="F12" i="1"/>
  <c r="F13" i="1"/>
  <c r="F14" i="1"/>
  <c r="F15" i="1"/>
  <c r="F16" i="1"/>
  <c r="F5" i="1"/>
  <c r="E6" i="1"/>
  <c r="E7" i="1"/>
  <c r="E8" i="1"/>
  <c r="E9" i="1"/>
  <c r="G9" i="1" s="1"/>
  <c r="E10" i="1"/>
  <c r="E11" i="1"/>
  <c r="G11" i="1" s="1"/>
  <c r="E12" i="1"/>
  <c r="G12" i="1" s="1"/>
  <c r="E13" i="1"/>
  <c r="G13" i="1" s="1"/>
  <c r="E14" i="1"/>
  <c r="G14" i="1" s="1"/>
  <c r="H14" i="1" s="1"/>
  <c r="I14" i="1" s="1"/>
  <c r="E15" i="1"/>
  <c r="E16" i="1"/>
  <c r="E5" i="1"/>
  <c r="G15" i="1"/>
  <c r="J15" i="1" s="1"/>
  <c r="G5" i="1"/>
  <c r="J5" i="1" s="1"/>
  <c r="G10" i="1" l="1"/>
  <c r="G16" i="1"/>
  <c r="I7" i="1"/>
  <c r="J11" i="1"/>
  <c r="H11" i="1"/>
  <c r="I11" i="1" s="1"/>
  <c r="H10" i="1"/>
  <c r="I10" i="1" s="1"/>
  <c r="K10" i="1" s="1"/>
  <c r="H5" i="1"/>
  <c r="I5" i="1" s="1"/>
  <c r="K5" i="1" s="1"/>
  <c r="H13" i="1"/>
  <c r="I13" i="1" s="1"/>
  <c r="H9" i="1"/>
  <c r="I9" i="1" s="1"/>
  <c r="J13" i="1"/>
  <c r="H16" i="1"/>
  <c r="I16" i="1" s="1"/>
  <c r="H12" i="1"/>
  <c r="I12" i="1" s="1"/>
  <c r="H15" i="1"/>
  <c r="I15" i="1" s="1"/>
  <c r="K15" i="1" s="1"/>
  <c r="F17" i="1"/>
  <c r="G8" i="1"/>
  <c r="G6" i="1"/>
  <c r="E17" i="1"/>
  <c r="J12" i="1"/>
  <c r="J9" i="1"/>
  <c r="J14" i="1"/>
  <c r="K14" i="1" s="1"/>
  <c r="J10" i="1"/>
  <c r="J7" i="1"/>
  <c r="J16" i="1"/>
  <c r="K11" i="1" l="1"/>
  <c r="K13" i="1"/>
  <c r="K9" i="1"/>
  <c r="K12" i="1"/>
  <c r="K16" i="1"/>
  <c r="K7" i="1"/>
  <c r="J8" i="1"/>
  <c r="H8" i="1"/>
  <c r="I8" i="1" s="1"/>
  <c r="K8" i="1" s="1"/>
  <c r="J6" i="1"/>
  <c r="H6" i="1"/>
  <c r="J21" i="1"/>
  <c r="J23" i="1"/>
  <c r="J22" i="1"/>
  <c r="G17" i="1"/>
  <c r="J17" i="1" l="1"/>
  <c r="I6" i="1"/>
  <c r="H17" i="1"/>
  <c r="K6" i="1" l="1"/>
  <c r="I17" i="1"/>
  <c r="K23" i="1" l="1"/>
  <c r="K22" i="1"/>
  <c r="K17" i="1"/>
  <c r="K21" i="1"/>
</calcChain>
</file>

<file path=xl/sharedStrings.xml><?xml version="1.0" encoding="utf-8"?>
<sst xmlns="http://schemas.openxmlformats.org/spreadsheetml/2006/main" count="61" uniqueCount="55">
  <si>
    <t>Name</t>
  </si>
  <si>
    <t>Hourly Wage</t>
  </si>
  <si>
    <t>Gross Pay</t>
  </si>
  <si>
    <t>Net Pay</t>
  </si>
  <si>
    <t>Totals</t>
  </si>
  <si>
    <t>Assumptions</t>
  </si>
  <si>
    <t>Overtime rate</t>
  </si>
  <si>
    <t>Taxable Pay</t>
  </si>
  <si>
    <t>Tax Rate</t>
  </si>
  <si>
    <t>Federal Withholding Tax</t>
  </si>
  <si>
    <t>FICA rate</t>
  </si>
  <si>
    <t>FICA</t>
  </si>
  <si>
    <t>Abram</t>
  </si>
  <si>
    <t>Acosta</t>
  </si>
  <si>
    <t>Bordeaux</t>
  </si>
  <si>
    <t>Higinbotham</t>
  </si>
  <si>
    <t>Ianziti</t>
  </si>
  <si>
    <t>Jaussi</t>
  </si>
  <si>
    <t>Ling</t>
  </si>
  <si>
    <t>Munoz</t>
  </si>
  <si>
    <t>Riley</t>
  </si>
  <si>
    <t>Sabey</t>
  </si>
  <si>
    <t>Trujillo</t>
  </si>
  <si>
    <t>Weston</t>
  </si>
  <si>
    <t>Hours Worked</t>
  </si>
  <si>
    <t>Overtime Pay</t>
  </si>
  <si>
    <t>Base Work Hours</t>
  </si>
  <si>
    <t>Deduct per Depend</t>
  </si>
  <si>
    <t>No. of Dependents</t>
  </si>
  <si>
    <t>Regular Pay</t>
  </si>
  <si>
    <t>Summary Statistics</t>
  </si>
  <si>
    <t>Average</t>
  </si>
  <si>
    <t>Highest</t>
  </si>
  <si>
    <t>Lowest</t>
  </si>
  <si>
    <t>Notes</t>
  </si>
  <si>
    <t>1. The base workweek is 40 hours. Regular pay is based on hourly wage and hours worked up to 40.</t>
  </si>
  <si>
    <t>2. Overtime pay is based on overtime hours, the hourly wage, and the overtime rate.</t>
  </si>
  <si>
    <t>3. The gross pay is the total of the regular pay and overtime pay.</t>
  </si>
  <si>
    <t>5. Federal withholding tax is calculated on the taxable pay based on the tax table.</t>
  </si>
  <si>
    <t>6. FICA is calculated on the employee's gross pay.</t>
  </si>
  <si>
    <t>7. The net pay is based on the gross pay, federal withholding tax, and FICA.</t>
  </si>
  <si>
    <t># of Hours</t>
  </si>
  <si>
    <t>4. The taxable pay is the difference between the gross pay
    and the product of the number of dependents and deduction per dependent.</t>
  </si>
  <si>
    <t>Metropolitan Zoo</t>
  </si>
  <si>
    <t>Gift Shop Department</t>
  </si>
  <si>
    <t>Overtime Hours Analysis</t>
  </si>
  <si>
    <t>OT Hours</t>
  </si>
  <si>
    <t>No. of Weeks</t>
  </si>
  <si>
    <t>OT Pay</t>
  </si>
  <si>
    <t>Weeks</t>
  </si>
  <si>
    <t>Based on This Week</t>
  </si>
  <si>
    <t>1/2 OT Hours for Year</t>
  </si>
  <si>
    <t>Using this week as a sample for an entire year, the total gross overtime costs are $29,129.10.</t>
  </si>
  <si>
    <t>If we can cut the overtime hours by one-half, the total gross overtime costs are only $14,564.55</t>
  </si>
  <si>
    <t>I recommend we try to reduce employees' overtime hours by half to save payroll budget.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</si>
</sst>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6" formatCode="&quot;$&quot;#,##0_);[Red]\(&quot;$&quot;#,##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.0_);_(* \(#,##0.0\);_(* &quot;-&quot;??_);_(@_)"/>
    <numFmt numFmtId="165" formatCode="_(* #,##0_);_(* \(#,##0\);_(* &quot;-&quot;??_);_(@_)"/>
    <numFmt numFmtId="180" formatCode="0.0"/>
  </numFmts>
  <fonts count="13" x14ac:knownFonts="1">
    <font>
      <sz val="10"/>
      <name val="Arial"/>
    </font>
    <font>
      <sz val="10"/>
      <name val="Arial"/>
      <family val="2"/>
    </font>
    <font>
      <sz val="10"/>
      <color indexed="56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1"/>
      <color theme="0"/>
      <name val="Calibri"/>
      <family val="2"/>
      <scheme val="minor"/>
    </font>
    <font>
      <b/>
      <sz val="16"/>
      <color theme="3" tint="-0.499984740745262"/>
      <name val="Arial"/>
      <family val="2"/>
    </font>
    <font>
      <b/>
      <sz val="10"/>
      <color theme="3" tint="-0.499984740745262"/>
      <name val="Arial"/>
      <family val="2"/>
    </font>
    <font>
      <u val="singleAccounting"/>
      <sz val="10"/>
      <name val="Arial"/>
      <family val="2"/>
    </font>
    <font>
      <u val="doubleAccounting"/>
      <sz val="10"/>
      <name val="Arial"/>
      <family val="2"/>
    </font>
    <font>
      <b/>
      <sz val="10"/>
      <name val="Arial"/>
      <family val="2"/>
    </font>
    <font>
      <b/>
      <sz val="12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0"/>
        <bgColor indexed="63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9" fontId="1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5" fillId="0" borderId="0" applyFont="0" applyFill="0" applyBorder="0" applyAlignment="0" applyProtection="0"/>
    <xf numFmtId="0" fontId="6" fillId="2" borderId="0" applyNumberFormat="0" applyBorder="0" applyAlignment="0" applyProtection="0"/>
  </cellStyleXfs>
  <cellXfs count="39">
    <xf numFmtId="0" fontId="0" fillId="0" borderId="0" xfId="0"/>
    <xf numFmtId="10" fontId="0" fillId="0" borderId="0" xfId="1" applyNumberFormat="1" applyFont="1"/>
    <xf numFmtId="0" fontId="0" fillId="0" borderId="0" xfId="0" applyNumberFormat="1"/>
    <xf numFmtId="0" fontId="2" fillId="0" borderId="0" xfId="0" applyNumberFormat="1" applyFont="1" applyFill="1"/>
    <xf numFmtId="6" fontId="0" fillId="0" borderId="0" xfId="0" applyNumberFormat="1" applyFill="1"/>
    <xf numFmtId="6" fontId="3" fillId="0" borderId="0" xfId="0" applyNumberFormat="1" applyFont="1" applyFill="1"/>
    <xf numFmtId="0" fontId="1" fillId="0" borderId="0" xfId="0" applyNumberFormat="1" applyFont="1"/>
    <xf numFmtId="44" fontId="0" fillId="0" borderId="0" xfId="3" applyFont="1"/>
    <xf numFmtId="164" fontId="0" fillId="0" borderId="0" xfId="2" applyNumberFormat="1" applyFont="1"/>
    <xf numFmtId="165" fontId="0" fillId="0" borderId="0" xfId="2" applyNumberFormat="1" applyFont="1"/>
    <xf numFmtId="0" fontId="0" fillId="0" borderId="0" xfId="0" applyNumberFormat="1" applyAlignment="1">
      <alignment horizontal="center"/>
    </xf>
    <xf numFmtId="0" fontId="0" fillId="0" borderId="0" xfId="0" applyNumberFormat="1" applyFont="1" applyAlignment="1">
      <alignment horizontal="center"/>
    </xf>
    <xf numFmtId="0" fontId="6" fillId="2" borderId="0" xfId="4" applyNumberFormat="1" applyBorder="1" applyAlignment="1">
      <alignment horizontal="center" wrapText="1"/>
    </xf>
    <xf numFmtId="0" fontId="0" fillId="0" borderId="0" xfId="0" applyNumberFormat="1" applyFont="1" applyAlignment="1">
      <alignment horizontal="left" indent="2"/>
    </xf>
    <xf numFmtId="9" fontId="0" fillId="0" borderId="0" xfId="0" applyNumberFormat="1" applyFill="1" applyAlignment="1">
      <alignment horizontal="center"/>
    </xf>
    <xf numFmtId="9" fontId="3" fillId="0" borderId="0" xfId="0" applyNumberFormat="1" applyFont="1" applyFill="1" applyAlignment="1">
      <alignment horizontal="center"/>
    </xf>
    <xf numFmtId="44" fontId="10" fillId="0" borderId="0" xfId="3" applyFont="1"/>
    <xf numFmtId="0" fontId="6" fillId="2" borderId="0" xfId="4" applyNumberFormat="1" applyBorder="1" applyAlignment="1">
      <alignment horizontal="left" wrapText="1"/>
    </xf>
    <xf numFmtId="0" fontId="6" fillId="2" borderId="0" xfId="4" applyNumberFormat="1" applyBorder="1" applyAlignment="1">
      <alignment wrapText="1"/>
    </xf>
    <xf numFmtId="44" fontId="0" fillId="0" borderId="0" xfId="0" applyNumberFormat="1"/>
    <xf numFmtId="0" fontId="8" fillId="3" borderId="0" xfId="0" applyNumberFormat="1" applyFont="1" applyFill="1" applyAlignment="1">
      <alignment horizontal="center"/>
    </xf>
    <xf numFmtId="0" fontId="0" fillId="0" borderId="0" xfId="0" applyNumberFormat="1" applyAlignment="1">
      <alignment vertical="top"/>
    </xf>
    <xf numFmtId="0" fontId="1" fillId="0" borderId="0" xfId="0" applyNumberFormat="1" applyFont="1" applyAlignment="1">
      <alignment vertical="top"/>
    </xf>
    <xf numFmtId="0" fontId="2" fillId="0" borderId="0" xfId="0" applyNumberFormat="1" applyFont="1" applyFill="1" applyAlignment="1">
      <alignment horizontal="center"/>
    </xf>
    <xf numFmtId="0" fontId="0" fillId="0" borderId="0" xfId="0" applyNumberFormat="1" applyAlignment="1">
      <alignment horizontal="center" vertical="top"/>
    </xf>
    <xf numFmtId="43" fontId="0" fillId="0" borderId="0" xfId="2" applyFont="1"/>
    <xf numFmtId="43" fontId="9" fillId="0" borderId="0" xfId="2" applyFont="1"/>
    <xf numFmtId="0" fontId="1" fillId="0" borderId="0" xfId="0" applyFont="1"/>
    <xf numFmtId="0" fontId="11" fillId="0" borderId="0" xfId="0" applyFont="1"/>
    <xf numFmtId="0" fontId="12" fillId="0" borderId="0" xfId="0" applyFont="1"/>
    <xf numFmtId="0" fontId="11" fillId="0" borderId="0" xfId="0" applyFont="1" applyAlignment="1">
      <alignment horizontal="center" wrapText="1"/>
    </xf>
    <xf numFmtId="0" fontId="11" fillId="0" borderId="1" xfId="0" applyFont="1" applyBorder="1"/>
    <xf numFmtId="0" fontId="0" fillId="0" borderId="1" xfId="0" applyBorder="1"/>
    <xf numFmtId="0" fontId="6" fillId="0" borderId="0" xfId="4" applyNumberFormat="1" applyFill="1" applyBorder="1" applyAlignment="1">
      <alignment horizontal="center" wrapText="1"/>
    </xf>
    <xf numFmtId="0" fontId="1" fillId="0" borderId="0" xfId="0" applyNumberFormat="1" applyFont="1" applyAlignment="1">
      <alignment horizontal="left" wrapText="1"/>
    </xf>
    <xf numFmtId="0" fontId="1" fillId="0" borderId="0" xfId="0" applyNumberFormat="1" applyFont="1" applyAlignment="1">
      <alignment horizontal="left"/>
    </xf>
    <xf numFmtId="0" fontId="7" fillId="3" borderId="0" xfId="0" applyNumberFormat="1" applyFont="1" applyFill="1" applyAlignment="1">
      <alignment horizontal="center"/>
    </xf>
    <xf numFmtId="0" fontId="8" fillId="3" borderId="0" xfId="0" applyNumberFormat="1" applyFont="1" applyFill="1" applyAlignment="1">
      <alignment horizontal="center"/>
    </xf>
    <xf numFmtId="180" fontId="0" fillId="0" borderId="0" xfId="2" applyNumberFormat="1" applyFont="1"/>
  </cellXfs>
  <cellStyles count="5">
    <cellStyle name="Accent1" xfId="4" builtinId="29"/>
    <cellStyle name="Comma" xfId="2" builtinId="3"/>
    <cellStyle name="Currency" xfId="3" builtinId="4"/>
    <cellStyle name="Normal" xfId="0" builtinId="0"/>
    <cellStyle name="Percent" xfId="1" builtinId="5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34"/>
  <sheetViews>
    <sheetView topLeftCell="A4" zoomScaleNormal="100" workbookViewId="0">
      <selection activeCell="A13" sqref="A13"/>
    </sheetView>
  </sheetViews>
  <sheetFormatPr defaultRowHeight="12.75" x14ac:dyDescent="0.2"/>
  <cols>
    <col min="1" max="1" width="17" style="2" customWidth="1"/>
    <col min="2" max="2" width="12.5703125" style="2" customWidth="1"/>
    <col min="3" max="3" width="9.5703125" style="2" customWidth="1"/>
    <col min="4" max="4" width="8.7109375" style="2" customWidth="1"/>
    <col min="5" max="5" width="11.28515625" style="2" customWidth="1"/>
    <col min="6" max="6" width="9.85546875" style="2" customWidth="1"/>
    <col min="7" max="7" width="13.7109375" style="2" customWidth="1"/>
    <col min="8" max="8" width="13.28515625" style="2" customWidth="1"/>
    <col min="9" max="9" width="15.5703125" style="2" bestFit="1" customWidth="1"/>
    <col min="10" max="10" width="9.140625" style="2"/>
    <col min="11" max="11" width="14.140625" style="2" customWidth="1"/>
    <col min="12" max="16384" width="9.140625" style="2"/>
  </cols>
  <sheetData>
    <row r="1" spans="1:11" ht="20.25" x14ac:dyDescent="0.3">
      <c r="A1" s="36" t="s">
        <v>43</v>
      </c>
      <c r="B1" s="36"/>
      <c r="C1" s="36"/>
      <c r="D1" s="36"/>
      <c r="E1" s="36"/>
      <c r="F1" s="36"/>
      <c r="G1" s="36"/>
      <c r="H1" s="36"/>
      <c r="I1" s="36"/>
      <c r="J1" s="36"/>
      <c r="K1" s="36"/>
    </row>
    <row r="2" spans="1:11" x14ac:dyDescent="0.2">
      <c r="A2" s="37" t="s">
        <v>44</v>
      </c>
      <c r="B2" s="37"/>
      <c r="C2" s="37"/>
      <c r="D2" s="37"/>
      <c r="E2" s="37"/>
      <c r="F2" s="37"/>
      <c r="G2" s="37"/>
      <c r="H2" s="37"/>
      <c r="I2" s="37"/>
      <c r="J2" s="37"/>
      <c r="K2" s="37"/>
    </row>
    <row r="3" spans="1:11" x14ac:dyDescent="0.2">
      <c r="A3" s="20"/>
      <c r="B3" s="20"/>
      <c r="C3" s="20"/>
      <c r="D3" s="20"/>
      <c r="E3" s="20"/>
      <c r="F3" s="20"/>
      <c r="G3" s="20"/>
      <c r="H3" s="20"/>
      <c r="I3" s="20"/>
      <c r="J3" s="20"/>
    </row>
    <row r="4" spans="1:11" ht="45" customHeight="1" x14ac:dyDescent="0.25">
      <c r="A4" s="12" t="s">
        <v>0</v>
      </c>
      <c r="B4" s="12" t="s">
        <v>28</v>
      </c>
      <c r="C4" s="12" t="s">
        <v>1</v>
      </c>
      <c r="D4" s="12" t="s">
        <v>24</v>
      </c>
      <c r="E4" s="12" t="s">
        <v>29</v>
      </c>
      <c r="F4" s="12" t="s">
        <v>25</v>
      </c>
      <c r="G4" s="12" t="s">
        <v>2</v>
      </c>
      <c r="H4" s="12" t="s">
        <v>7</v>
      </c>
      <c r="I4" s="12" t="s">
        <v>9</v>
      </c>
      <c r="J4" s="12" t="s">
        <v>11</v>
      </c>
      <c r="K4" s="12" t="s">
        <v>3</v>
      </c>
    </row>
    <row r="5" spans="1:11" x14ac:dyDescent="0.2">
      <c r="A5" s="2" t="s">
        <v>12</v>
      </c>
      <c r="B5" s="10">
        <v>2</v>
      </c>
      <c r="C5" s="7">
        <v>9.9499999999999993</v>
      </c>
      <c r="D5" s="10">
        <v>48</v>
      </c>
      <c r="E5" s="7">
        <f>IF(D5&lt;=$B$21,D5,$B$21)*C5</f>
        <v>398</v>
      </c>
      <c r="F5" s="7">
        <f>IF(D5&gt;$B$21,(D5-$B$21)*C5*$B$22,0)</f>
        <v>119.39999999999999</v>
      </c>
      <c r="G5" s="7">
        <f>E5+F5</f>
        <v>517.4</v>
      </c>
      <c r="H5" s="19">
        <f t="shared" ref="H5:H16" si="0">G5-B5*$B$24</f>
        <v>417.4</v>
      </c>
      <c r="I5" s="7">
        <f>VLOOKUP(H5,$D$21:$E$25,2)*H5</f>
        <v>104.35</v>
      </c>
      <c r="J5" s="7">
        <f t="shared" ref="J5:J16" si="1">G5*$B$23</f>
        <v>39.581099999999999</v>
      </c>
      <c r="K5" s="7">
        <f>G5-I5-J5</f>
        <v>373.46889999999996</v>
      </c>
    </row>
    <row r="6" spans="1:11" x14ac:dyDescent="0.2">
      <c r="A6" s="2" t="s">
        <v>13</v>
      </c>
      <c r="B6" s="10">
        <v>1</v>
      </c>
      <c r="C6" s="7">
        <v>9.5500000000000007</v>
      </c>
      <c r="D6" s="10">
        <v>48</v>
      </c>
      <c r="E6" s="25">
        <f t="shared" ref="E6:E16" si="2">IF(D6&lt;=$B$21,D6,$B$21)*C6</f>
        <v>382</v>
      </c>
      <c r="F6" s="25">
        <f t="shared" ref="F6:F16" si="3">IF(D6&gt;$B$21,(D6-$B$21)*C6*$B$22,0)</f>
        <v>114.60000000000001</v>
      </c>
      <c r="G6" s="25">
        <f t="shared" ref="G6:G16" si="4">E6+F6</f>
        <v>496.6</v>
      </c>
      <c r="H6" s="25">
        <f t="shared" si="0"/>
        <v>446.6</v>
      </c>
      <c r="I6" s="25">
        <f t="shared" ref="I6:I16" si="5">VLOOKUP(H6,$D$21:$E$25,2)*H6</f>
        <v>111.65</v>
      </c>
      <c r="J6" s="25">
        <f t="shared" si="1"/>
        <v>37.989899999999999</v>
      </c>
      <c r="K6" s="25">
        <f t="shared" ref="K6:K16" si="6">G6-I6-J6</f>
        <v>346.96010000000007</v>
      </c>
    </row>
    <row r="7" spans="1:11" x14ac:dyDescent="0.2">
      <c r="A7" s="2" t="s">
        <v>14</v>
      </c>
      <c r="B7" s="10">
        <v>3</v>
      </c>
      <c r="C7" s="7">
        <v>11.75</v>
      </c>
      <c r="D7" s="10">
        <v>50</v>
      </c>
      <c r="E7" s="25">
        <f t="shared" si="2"/>
        <v>470</v>
      </c>
      <c r="F7" s="25">
        <f t="shared" si="3"/>
        <v>176.25</v>
      </c>
      <c r="G7" s="25">
        <f t="shared" si="4"/>
        <v>646.25</v>
      </c>
      <c r="H7" s="25">
        <f t="shared" si="0"/>
        <v>496.25</v>
      </c>
      <c r="I7" s="25">
        <f t="shared" si="5"/>
        <v>138.95000000000002</v>
      </c>
      <c r="J7" s="25">
        <f t="shared" si="1"/>
        <v>49.438124999999999</v>
      </c>
      <c r="K7" s="25">
        <f t="shared" si="6"/>
        <v>457.86187499999994</v>
      </c>
    </row>
    <row r="8" spans="1:11" x14ac:dyDescent="0.2">
      <c r="A8" s="2" t="s">
        <v>15</v>
      </c>
      <c r="B8" s="10">
        <v>1</v>
      </c>
      <c r="C8" s="7">
        <v>11.75</v>
      </c>
      <c r="D8" s="10">
        <v>35</v>
      </c>
      <c r="E8" s="25">
        <f t="shared" si="2"/>
        <v>411.25</v>
      </c>
      <c r="F8" s="25">
        <f t="shared" si="3"/>
        <v>0</v>
      </c>
      <c r="G8" s="25">
        <f t="shared" si="4"/>
        <v>411.25</v>
      </c>
      <c r="H8" s="25">
        <f t="shared" si="0"/>
        <v>361.25</v>
      </c>
      <c r="I8" s="25">
        <f t="shared" si="5"/>
        <v>90.3125</v>
      </c>
      <c r="J8" s="25">
        <f t="shared" si="1"/>
        <v>31.460625</v>
      </c>
      <c r="K8" s="25">
        <f t="shared" si="6"/>
        <v>289.47687500000001</v>
      </c>
    </row>
    <row r="9" spans="1:11" x14ac:dyDescent="0.2">
      <c r="A9" s="2" t="s">
        <v>16</v>
      </c>
      <c r="B9" s="10">
        <v>1</v>
      </c>
      <c r="C9" s="7">
        <v>10</v>
      </c>
      <c r="D9" s="10">
        <v>40</v>
      </c>
      <c r="E9" s="25">
        <f t="shared" si="2"/>
        <v>400</v>
      </c>
      <c r="F9" s="25">
        <f t="shared" si="3"/>
        <v>0</v>
      </c>
      <c r="G9" s="25">
        <f t="shared" si="4"/>
        <v>400</v>
      </c>
      <c r="H9" s="25">
        <f t="shared" si="0"/>
        <v>350</v>
      </c>
      <c r="I9" s="25">
        <f t="shared" si="5"/>
        <v>87.5</v>
      </c>
      <c r="J9" s="25">
        <f t="shared" si="1"/>
        <v>30.599999999999998</v>
      </c>
      <c r="K9" s="25">
        <f t="shared" si="6"/>
        <v>281.89999999999998</v>
      </c>
    </row>
    <row r="10" spans="1:11" x14ac:dyDescent="0.2">
      <c r="A10" s="6" t="s">
        <v>17</v>
      </c>
      <c r="B10" s="11">
        <v>1</v>
      </c>
      <c r="C10" s="7">
        <v>9.5500000000000007</v>
      </c>
      <c r="D10" s="10">
        <v>44</v>
      </c>
      <c r="E10" s="25">
        <f t="shared" si="2"/>
        <v>382</v>
      </c>
      <c r="F10" s="25">
        <f t="shared" si="3"/>
        <v>57.300000000000004</v>
      </c>
      <c r="G10" s="25">
        <f t="shared" si="4"/>
        <v>439.3</v>
      </c>
      <c r="H10" s="25">
        <f t="shared" si="0"/>
        <v>389.3</v>
      </c>
      <c r="I10" s="25">
        <f t="shared" si="5"/>
        <v>97.325000000000003</v>
      </c>
      <c r="J10" s="25">
        <f t="shared" si="1"/>
        <v>33.606450000000002</v>
      </c>
      <c r="K10" s="25">
        <f t="shared" si="6"/>
        <v>308.36855000000003</v>
      </c>
    </row>
    <row r="11" spans="1:11" x14ac:dyDescent="0.2">
      <c r="A11" s="2" t="s">
        <v>18</v>
      </c>
      <c r="B11" s="11">
        <v>3</v>
      </c>
      <c r="C11" s="7">
        <v>15.75</v>
      </c>
      <c r="D11" s="10">
        <v>40</v>
      </c>
      <c r="E11" s="25">
        <f t="shared" si="2"/>
        <v>630</v>
      </c>
      <c r="F11" s="25">
        <f t="shared" si="3"/>
        <v>0</v>
      </c>
      <c r="G11" s="25">
        <f t="shared" si="4"/>
        <v>630</v>
      </c>
      <c r="H11" s="25">
        <f t="shared" si="0"/>
        <v>480</v>
      </c>
      <c r="I11" s="25">
        <f t="shared" si="5"/>
        <v>134.4</v>
      </c>
      <c r="J11" s="25">
        <f t="shared" si="1"/>
        <v>48.195</v>
      </c>
      <c r="K11" s="25">
        <f t="shared" si="6"/>
        <v>447.40500000000003</v>
      </c>
    </row>
    <row r="12" spans="1:11" x14ac:dyDescent="0.2">
      <c r="A12" s="2" t="s">
        <v>19</v>
      </c>
      <c r="B12" s="11">
        <v>2</v>
      </c>
      <c r="C12" s="7">
        <v>12.25</v>
      </c>
      <c r="D12" s="10">
        <v>20</v>
      </c>
      <c r="E12" s="25">
        <f t="shared" si="2"/>
        <v>245</v>
      </c>
      <c r="F12" s="25">
        <f t="shared" si="3"/>
        <v>0</v>
      </c>
      <c r="G12" s="25">
        <f t="shared" si="4"/>
        <v>245</v>
      </c>
      <c r="H12" s="25">
        <f t="shared" si="0"/>
        <v>145</v>
      </c>
      <c r="I12" s="25">
        <f t="shared" si="5"/>
        <v>21.75</v>
      </c>
      <c r="J12" s="25">
        <f t="shared" si="1"/>
        <v>18.7425</v>
      </c>
      <c r="K12" s="25">
        <f t="shared" si="6"/>
        <v>204.50749999999999</v>
      </c>
    </row>
    <row r="13" spans="1:11" x14ac:dyDescent="0.2">
      <c r="A13" s="2" t="s">
        <v>20</v>
      </c>
      <c r="B13" s="11">
        <v>3</v>
      </c>
      <c r="C13" s="7">
        <v>13.35</v>
      </c>
      <c r="D13" s="10">
        <v>38</v>
      </c>
      <c r="E13" s="25">
        <f t="shared" si="2"/>
        <v>507.3</v>
      </c>
      <c r="F13" s="25">
        <f t="shared" si="3"/>
        <v>0</v>
      </c>
      <c r="G13" s="25">
        <f t="shared" si="4"/>
        <v>507.3</v>
      </c>
      <c r="H13" s="25">
        <f t="shared" si="0"/>
        <v>357.3</v>
      </c>
      <c r="I13" s="25">
        <f t="shared" si="5"/>
        <v>89.325000000000003</v>
      </c>
      <c r="J13" s="25">
        <f t="shared" si="1"/>
        <v>38.808450000000001</v>
      </c>
      <c r="K13" s="25">
        <f t="shared" si="6"/>
        <v>379.16655000000003</v>
      </c>
    </row>
    <row r="14" spans="1:11" x14ac:dyDescent="0.2">
      <c r="A14" s="2" t="s">
        <v>21</v>
      </c>
      <c r="B14" s="11">
        <v>2</v>
      </c>
      <c r="C14" s="7">
        <v>10</v>
      </c>
      <c r="D14" s="10">
        <v>45</v>
      </c>
      <c r="E14" s="25">
        <f t="shared" si="2"/>
        <v>400</v>
      </c>
      <c r="F14" s="25">
        <f t="shared" si="3"/>
        <v>75</v>
      </c>
      <c r="G14" s="25">
        <f t="shared" si="4"/>
        <v>475</v>
      </c>
      <c r="H14" s="25">
        <f t="shared" si="0"/>
        <v>375</v>
      </c>
      <c r="I14" s="25">
        <f t="shared" si="5"/>
        <v>93.75</v>
      </c>
      <c r="J14" s="25">
        <f t="shared" si="1"/>
        <v>36.337499999999999</v>
      </c>
      <c r="K14" s="25">
        <f t="shared" si="6"/>
        <v>344.91250000000002</v>
      </c>
    </row>
    <row r="15" spans="1:11" x14ac:dyDescent="0.2">
      <c r="A15" s="2" t="s">
        <v>22</v>
      </c>
      <c r="B15" s="11">
        <v>1</v>
      </c>
      <c r="C15" s="7">
        <v>9.9499999999999993</v>
      </c>
      <c r="D15" s="10">
        <v>15</v>
      </c>
      <c r="E15" s="25">
        <f t="shared" si="2"/>
        <v>149.25</v>
      </c>
      <c r="F15" s="25">
        <f t="shared" si="3"/>
        <v>0</v>
      </c>
      <c r="G15" s="25">
        <f t="shared" si="4"/>
        <v>149.25</v>
      </c>
      <c r="H15" s="25">
        <f t="shared" si="0"/>
        <v>99.25</v>
      </c>
      <c r="I15" s="25">
        <f t="shared" si="5"/>
        <v>14.887499999999999</v>
      </c>
      <c r="J15" s="25">
        <f t="shared" si="1"/>
        <v>11.417624999999999</v>
      </c>
      <c r="K15" s="25">
        <f t="shared" si="6"/>
        <v>122.94487500000001</v>
      </c>
    </row>
    <row r="16" spans="1:11" ht="15" x14ac:dyDescent="0.35">
      <c r="A16" s="2" t="s">
        <v>23</v>
      </c>
      <c r="B16" s="11">
        <v>2</v>
      </c>
      <c r="C16" s="7">
        <v>11.75</v>
      </c>
      <c r="D16" s="10">
        <v>41</v>
      </c>
      <c r="E16" s="26">
        <f t="shared" si="2"/>
        <v>470</v>
      </c>
      <c r="F16" s="26">
        <f t="shared" si="3"/>
        <v>17.625</v>
      </c>
      <c r="G16" s="26">
        <f t="shared" si="4"/>
        <v>487.625</v>
      </c>
      <c r="H16" s="26">
        <f t="shared" si="0"/>
        <v>387.625</v>
      </c>
      <c r="I16" s="26">
        <f t="shared" si="5"/>
        <v>96.90625</v>
      </c>
      <c r="J16" s="26">
        <f t="shared" si="1"/>
        <v>37.303312499999997</v>
      </c>
      <c r="K16" s="26">
        <f t="shared" si="6"/>
        <v>353.4154375</v>
      </c>
    </row>
    <row r="17" spans="1:14" ht="15" x14ac:dyDescent="0.35">
      <c r="A17" s="13" t="s">
        <v>4</v>
      </c>
      <c r="E17" s="16">
        <f t="shared" ref="E17:K17" si="7">SUM(E5:E16)</f>
        <v>4844.8</v>
      </c>
      <c r="F17" s="16">
        <f t="shared" si="7"/>
        <v>560.17499999999995</v>
      </c>
      <c r="G17" s="16">
        <f t="shared" si="7"/>
        <v>5404.9750000000004</v>
      </c>
      <c r="H17" s="16">
        <f t="shared" si="7"/>
        <v>4304.9750000000004</v>
      </c>
      <c r="I17" s="16">
        <f t="shared" si="7"/>
        <v>1081.1062500000003</v>
      </c>
      <c r="J17" s="16">
        <f t="shared" si="7"/>
        <v>413.48058749999996</v>
      </c>
      <c r="K17" s="16">
        <f t="shared" si="7"/>
        <v>3910.3881625000004</v>
      </c>
    </row>
    <row r="20" spans="1:14" s="3" customFormat="1" ht="30" x14ac:dyDescent="0.25">
      <c r="A20" s="17" t="s">
        <v>5</v>
      </c>
      <c r="B20" s="12"/>
      <c r="C20"/>
      <c r="D20" s="12" t="s">
        <v>7</v>
      </c>
      <c r="E20" s="12" t="s">
        <v>8</v>
      </c>
      <c r="F20"/>
      <c r="H20" s="18" t="s">
        <v>30</v>
      </c>
      <c r="I20" s="12" t="s">
        <v>41</v>
      </c>
      <c r="J20" s="12" t="s">
        <v>2</v>
      </c>
      <c r="K20" s="12" t="s">
        <v>3</v>
      </c>
    </row>
    <row r="21" spans="1:14" x14ac:dyDescent="0.2">
      <c r="A21" s="2" t="s">
        <v>26</v>
      </c>
      <c r="B21" s="9">
        <v>40</v>
      </c>
      <c r="D21" s="4">
        <v>0</v>
      </c>
      <c r="E21" s="14">
        <v>0.15</v>
      </c>
      <c r="H21" s="6" t="s">
        <v>31</v>
      </c>
      <c r="I21" s="38">
        <f>AVERAGE(D5:D16)</f>
        <v>38.666666666666664</v>
      </c>
      <c r="J21" s="19">
        <f>AVERAGE(G5:G16)</f>
        <v>450.41458333333338</v>
      </c>
      <c r="K21" s="19">
        <f>AVERAGE(K5:K16)</f>
        <v>325.86568020833334</v>
      </c>
      <c r="N21" s="3"/>
    </row>
    <row r="22" spans="1:14" x14ac:dyDescent="0.2">
      <c r="A22" s="2" t="s">
        <v>6</v>
      </c>
      <c r="B22" s="8">
        <v>1.5</v>
      </c>
      <c r="D22" s="4">
        <v>250</v>
      </c>
      <c r="E22" s="14">
        <v>0.22</v>
      </c>
      <c r="H22" s="6" t="s">
        <v>32</v>
      </c>
      <c r="I22" s="38">
        <f>MAX(D5:D16)</f>
        <v>50</v>
      </c>
      <c r="J22" s="19">
        <f>MAX(G5:G16)</f>
        <v>646.25</v>
      </c>
      <c r="K22" s="19">
        <f>MAX(K5:K16)</f>
        <v>457.86187499999994</v>
      </c>
      <c r="N22" s="6"/>
    </row>
    <row r="23" spans="1:14" x14ac:dyDescent="0.2">
      <c r="A23" s="6" t="s">
        <v>10</v>
      </c>
      <c r="B23" s="1">
        <v>7.6499999999999999E-2</v>
      </c>
      <c r="D23" s="4">
        <v>300</v>
      </c>
      <c r="E23" s="14">
        <v>0.25</v>
      </c>
      <c r="H23" s="6" t="s">
        <v>33</v>
      </c>
      <c r="I23" s="38">
        <f>MIN(D5:D16)</f>
        <v>15</v>
      </c>
      <c r="J23" s="19">
        <f>MIN(G5:G16)</f>
        <v>149.25</v>
      </c>
      <c r="K23" s="19">
        <f>MIN(K5:K16)</f>
        <v>122.94487500000001</v>
      </c>
      <c r="N23" s="6"/>
    </row>
    <row r="24" spans="1:14" x14ac:dyDescent="0.2">
      <c r="A24" s="6" t="s">
        <v>27</v>
      </c>
      <c r="B24" s="7">
        <v>50</v>
      </c>
      <c r="D24" s="4">
        <v>450</v>
      </c>
      <c r="E24" s="14">
        <v>0.28000000000000003</v>
      </c>
      <c r="N24" s="6"/>
    </row>
    <row r="25" spans="1:14" s="3" customFormat="1" x14ac:dyDescent="0.2">
      <c r="A25"/>
      <c r="B25"/>
      <c r="C25"/>
      <c r="D25" s="5">
        <v>525</v>
      </c>
      <c r="E25" s="15">
        <v>0.31</v>
      </c>
      <c r="F25"/>
      <c r="G25"/>
      <c r="H25"/>
      <c r="I25"/>
      <c r="J25"/>
    </row>
    <row r="26" spans="1:14" x14ac:dyDescent="0.2">
      <c r="K26"/>
      <c r="L26"/>
    </row>
    <row r="27" spans="1:14" ht="15" x14ac:dyDescent="0.25">
      <c r="A27" s="17" t="s">
        <v>34</v>
      </c>
      <c r="I27" s="33"/>
      <c r="J27" s="33"/>
      <c r="K27" s="33"/>
    </row>
    <row r="28" spans="1:14" x14ac:dyDescent="0.2">
      <c r="A28" s="35" t="s">
        <v>35</v>
      </c>
      <c r="B28" s="35"/>
      <c r="C28" s="35"/>
      <c r="D28" s="35"/>
      <c r="E28" s="35"/>
      <c r="F28" s="35"/>
      <c r="G28" s="35"/>
      <c r="I28" s="23"/>
      <c r="J28" s="6"/>
      <c r="K28" s="23"/>
    </row>
    <row r="29" spans="1:14" x14ac:dyDescent="0.2">
      <c r="A29" s="35" t="s">
        <v>36</v>
      </c>
      <c r="B29" s="35"/>
      <c r="C29" s="35"/>
      <c r="D29" s="35"/>
      <c r="E29" s="35"/>
      <c r="F29" s="35"/>
      <c r="G29" s="35"/>
      <c r="I29" s="10"/>
      <c r="J29" s="6"/>
      <c r="K29" s="10"/>
    </row>
    <row r="30" spans="1:14" x14ac:dyDescent="0.2">
      <c r="A30" s="35" t="s">
        <v>37</v>
      </c>
      <c r="B30" s="35"/>
      <c r="C30" s="35"/>
      <c r="D30" s="35"/>
      <c r="E30" s="35"/>
      <c r="F30" s="35"/>
      <c r="G30" s="35"/>
      <c r="I30" s="10"/>
      <c r="J30" s="6"/>
      <c r="K30" s="10"/>
    </row>
    <row r="31" spans="1:14" ht="27" customHeight="1" x14ac:dyDescent="0.2">
      <c r="A31" s="34" t="s">
        <v>42</v>
      </c>
      <c r="B31" s="34"/>
      <c r="C31" s="34"/>
      <c r="D31" s="34"/>
      <c r="E31" s="34"/>
      <c r="F31" s="34"/>
      <c r="G31" s="34"/>
      <c r="I31" s="21"/>
      <c r="J31" s="22"/>
      <c r="K31" s="24"/>
    </row>
    <row r="32" spans="1:14" x14ac:dyDescent="0.2">
      <c r="A32" s="35" t="s">
        <v>38</v>
      </c>
      <c r="B32" s="35"/>
      <c r="C32" s="35"/>
      <c r="D32" s="35"/>
      <c r="E32" s="35"/>
      <c r="F32" s="35"/>
      <c r="G32" s="35"/>
    </row>
    <row r="33" spans="1:7" x14ac:dyDescent="0.2">
      <c r="A33" s="35" t="s">
        <v>39</v>
      </c>
      <c r="B33" s="35"/>
      <c r="C33" s="35"/>
      <c r="D33" s="35"/>
      <c r="E33" s="35"/>
      <c r="F33" s="35"/>
      <c r="G33" s="35"/>
    </row>
    <row r="34" spans="1:7" x14ac:dyDescent="0.2">
      <c r="A34" s="35" t="s">
        <v>40</v>
      </c>
      <c r="B34" s="35"/>
      <c r="C34" s="35"/>
      <c r="D34" s="35"/>
      <c r="E34" s="35"/>
      <c r="F34" s="35"/>
      <c r="G34" s="35"/>
    </row>
  </sheetData>
  <mergeCells count="9">
    <mergeCell ref="A31:G31"/>
    <mergeCell ref="A32:G32"/>
    <mergeCell ref="A33:G33"/>
    <mergeCell ref="A34:G34"/>
    <mergeCell ref="A1:K1"/>
    <mergeCell ref="A2:K2"/>
    <mergeCell ref="A28:G28"/>
    <mergeCell ref="A29:G29"/>
    <mergeCell ref="A30:G30"/>
  </mergeCells>
  <phoneticPr fontId="0" type="noConversion"/>
  <printOptions horizontalCentered="1"/>
  <pageMargins left="0.75" right="0.75" top="0.75" bottom="0.75" header="0.5" footer="0.5"/>
  <pageSetup scale="94" orientation="landscape" horizontalDpi="300" verticalDpi="300" r:id="rId1"/>
  <headerFooter alignWithMargins="0">
    <oddFooter>&amp;LStudent Name&amp;C&amp;A]&amp;R&amp;F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7"/>
  <sheetViews>
    <sheetView tabSelected="1" workbookViewId="0"/>
  </sheetViews>
  <sheetFormatPr defaultRowHeight="12.75" x14ac:dyDescent="0.2"/>
  <cols>
    <col min="1" max="1" width="6.7109375" customWidth="1"/>
    <col min="2" max="2" width="8" customWidth="1"/>
    <col min="3" max="3" width="11.28515625" bestFit="1" customWidth="1"/>
  </cols>
  <sheetData>
    <row r="1" spans="1:3" ht="15.75" x14ac:dyDescent="0.25">
      <c r="A1" s="29" t="s">
        <v>45</v>
      </c>
    </row>
    <row r="2" spans="1:3" x14ac:dyDescent="0.2">
      <c r="A2" s="27" t="s">
        <v>47</v>
      </c>
      <c r="C2">
        <v>52</v>
      </c>
    </row>
    <row r="3" spans="1:3" x14ac:dyDescent="0.2">
      <c r="A3" s="27"/>
    </row>
    <row r="4" spans="1:3" x14ac:dyDescent="0.2">
      <c r="A4" s="31" t="s">
        <v>50</v>
      </c>
      <c r="B4" s="32"/>
      <c r="C4" s="32"/>
    </row>
    <row r="5" spans="1:3" ht="25.5" x14ac:dyDescent="0.2">
      <c r="A5" s="30" t="s">
        <v>49</v>
      </c>
      <c r="B5" s="30" t="s">
        <v>46</v>
      </c>
      <c r="C5" s="30" t="s">
        <v>48</v>
      </c>
    </row>
    <row r="6" spans="1:3" x14ac:dyDescent="0.2">
      <c r="A6" s="27">
        <v>1</v>
      </c>
      <c r="B6" s="9">
        <v>36</v>
      </c>
      <c r="C6" s="19">
        <v>560.17999999999995</v>
      </c>
    </row>
    <row r="7" spans="1:3" x14ac:dyDescent="0.2">
      <c r="A7" s="27">
        <f>C2</f>
        <v>52</v>
      </c>
      <c r="B7" s="9">
        <f>$C$2*B6</f>
        <v>1872</v>
      </c>
      <c r="C7" s="19">
        <f>C6*$C$2</f>
        <v>29129.359999999997</v>
      </c>
    </row>
    <row r="10" spans="1:3" x14ac:dyDescent="0.2">
      <c r="A10" s="28" t="s">
        <v>51</v>
      </c>
    </row>
    <row r="11" spans="1:3" ht="25.5" x14ac:dyDescent="0.2">
      <c r="A11" s="30" t="s">
        <v>49</v>
      </c>
      <c r="B11" s="30" t="s">
        <v>46</v>
      </c>
      <c r="C11" s="30" t="s">
        <v>48</v>
      </c>
    </row>
    <row r="12" spans="1:3" x14ac:dyDescent="0.2">
      <c r="A12" s="27">
        <v>1</v>
      </c>
      <c r="B12" s="9">
        <f>B6/2</f>
        <v>18</v>
      </c>
      <c r="C12" s="19">
        <f>C6/2</f>
        <v>280.08999999999997</v>
      </c>
    </row>
    <row r="13" spans="1:3" x14ac:dyDescent="0.2">
      <c r="A13" s="27">
        <f>A7</f>
        <v>52</v>
      </c>
      <c r="B13" s="9">
        <f>$C$2*B12</f>
        <v>936</v>
      </c>
      <c r="C13" s="19">
        <f>C12*$C$2</f>
        <v>14564.679999999998</v>
      </c>
    </row>
    <row r="15" spans="1:3" x14ac:dyDescent="0.2">
      <c r="A15" s="27" t="s">
        <v>52</v>
      </c>
    </row>
    <row r="16" spans="1:3" x14ac:dyDescent="0.2">
      <c r="A16" s="27" t="s">
        <v>53</v>
      </c>
    </row>
    <row r="17" spans="1:1" x14ac:dyDescent="0.2">
      <c r="A17" s="27" t="s">
        <v>54</v>
      </c>
    </row>
  </sheetData>
  <pageMargins left="0.7" right="0.7" top="0.75" bottom="0.75" header="0.3" footer="0.3"/>
  <pageSetup orientation="portrait" horizontalDpi="200" verticalDpi="200" r:id="rId1"/>
  <headerFooter>
    <oddFooter>&amp;LStudent Name&amp;C&amp;A&amp;R&amp;F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Payroll Data</vt:lpstr>
      <vt:lpstr>Overtime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Exploring Series</dc:creator>
  <cp:lastModifiedBy>Exploring Series</cp:lastModifiedBy>
  <cp:lastPrinted>2016-10-19T02:42:41Z</cp:lastPrinted>
  <dcterms:created xsi:type="dcterms:W3CDTF">2000-05-19T00:15:16Z</dcterms:created>
  <dcterms:modified xsi:type="dcterms:W3CDTF">2015-07-09T13:54:54Z</dcterms:modified>
</cp:coreProperties>
</file>