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trlProps/ctrlProp3.xml" ContentType="application/vnd.ms-excel.controlproperties+xml"/>
  <Override PartName="/xl/ctrlProps/ctrlProp4.xml" ContentType="application/vnd.ms-excel.controlproperti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ctrlProps/ctrlProp5.xml" ContentType="application/vnd.ms-excel.controlproperties+xml"/>
  <Override PartName="/xl/ctrlProps/ctrlProp6.xml" ContentType="application/vnd.ms-excel.controlproperties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120" windowWidth="15195" windowHeight="8700"/>
  </bookViews>
  <sheets>
    <sheet name="Completed 2.1 - 2.3" sheetId="2" r:id="rId1"/>
    <sheet name="Answers 2a" sheetId="4" r:id="rId2"/>
    <sheet name="2b" sheetId="6" r:id="rId3"/>
  </sheets>
  <definedNames>
    <definedName name="_xlnm.Print_Area" localSheetId="2">#N/A</definedName>
    <definedName name="_xlnm.Print_Area" localSheetId="1">#N/A</definedName>
    <definedName name="_xlnm.Print_Area" localSheetId="0">#N/A</definedName>
  </definedNames>
  <calcPr calcId="144525"/>
</workbook>
</file>

<file path=xl/calcChain.xml><?xml version="1.0" encoding="utf-8"?>
<calcChain xmlns="http://schemas.openxmlformats.org/spreadsheetml/2006/main">
  <c r="J39" i="6" l="1"/>
  <c r="J40" i="6" s="1"/>
  <c r="H39" i="6"/>
  <c r="H40" i="6" s="1"/>
  <c r="F39" i="6"/>
  <c r="F40" i="6" s="1"/>
  <c r="D39" i="6"/>
  <c r="D40" i="6" s="1"/>
  <c r="C39" i="6"/>
  <c r="C40" i="6" s="1"/>
  <c r="J37" i="6"/>
  <c r="I37" i="6"/>
  <c r="H37" i="6"/>
  <c r="G37" i="6"/>
  <c r="F37" i="6"/>
  <c r="E37" i="6"/>
  <c r="D37" i="6"/>
  <c r="C37" i="6"/>
  <c r="B37" i="6"/>
  <c r="B33" i="6"/>
  <c r="J38" i="6" s="1"/>
  <c r="B25" i="6"/>
  <c r="C17" i="6"/>
  <c r="E17" i="6" s="1"/>
  <c r="C16" i="6"/>
  <c r="E16" i="6" s="1"/>
  <c r="C15" i="6"/>
  <c r="E15" i="6" s="1"/>
  <c r="C14" i="6"/>
  <c r="E14" i="6" s="1"/>
  <c r="C13" i="6"/>
  <c r="E13" i="6" s="1"/>
  <c r="C12" i="6"/>
  <c r="E12" i="6" s="1"/>
  <c r="C11" i="6"/>
  <c r="E11" i="6" s="1"/>
  <c r="C10" i="6"/>
  <c r="E10" i="6" s="1"/>
  <c r="C9" i="6"/>
  <c r="E9" i="6" s="1"/>
  <c r="C8" i="6"/>
  <c r="E8" i="6" s="1"/>
  <c r="C7" i="6"/>
  <c r="E7" i="6" s="1"/>
  <c r="C6" i="6"/>
  <c r="E6" i="6" s="1"/>
  <c r="C5" i="6"/>
  <c r="E5" i="6" s="1"/>
  <c r="C38" i="6" l="1"/>
  <c r="C41" i="6" s="1"/>
  <c r="E39" i="6"/>
  <c r="E40" i="6" s="1"/>
  <c r="G39" i="6"/>
  <c r="G40" i="6" s="1"/>
  <c r="I39" i="6"/>
  <c r="I40" i="6" s="1"/>
  <c r="G38" i="6"/>
  <c r="J41" i="6"/>
  <c r="G41" i="6"/>
  <c r="E38" i="6"/>
  <c r="E41" i="6" s="1"/>
  <c r="I38" i="6"/>
  <c r="I41" i="6" s="1"/>
  <c r="D38" i="6"/>
  <c r="D41" i="6" s="1"/>
  <c r="B42" i="6" s="1"/>
  <c r="B43" i="6" s="1"/>
  <c r="B44" i="6" s="1"/>
  <c r="H38" i="6"/>
  <c r="H41" i="6" s="1"/>
  <c r="F38" i="6"/>
  <c r="F41" i="6" s="1"/>
  <c r="J39" i="4" l="1"/>
  <c r="J40" i="4" s="1"/>
  <c r="H39" i="4"/>
  <c r="H40" i="4" s="1"/>
  <c r="F39" i="4"/>
  <c r="D39" i="4"/>
  <c r="D40" i="4" s="1"/>
  <c r="C39" i="4"/>
  <c r="C40" i="4" s="1"/>
  <c r="J38" i="4"/>
  <c r="J41" i="4" s="1"/>
  <c r="J37" i="4"/>
  <c r="I37" i="4"/>
  <c r="H37" i="4"/>
  <c r="G37" i="4"/>
  <c r="F37" i="4"/>
  <c r="E37" i="4"/>
  <c r="D37" i="4"/>
  <c r="C37" i="4"/>
  <c r="B37" i="4"/>
  <c r="B33" i="4"/>
  <c r="I38" i="4" s="1"/>
  <c r="B25" i="4"/>
  <c r="C17" i="4"/>
  <c r="C16" i="4"/>
  <c r="E16" i="4" s="1"/>
  <c r="C15" i="4"/>
  <c r="C14" i="4"/>
  <c r="E14" i="4" s="1"/>
  <c r="C13" i="4"/>
  <c r="C12" i="4"/>
  <c r="E12" i="4" s="1"/>
  <c r="C11" i="4"/>
  <c r="C10" i="4"/>
  <c r="E10" i="4" s="1"/>
  <c r="C9" i="4"/>
  <c r="C8" i="4"/>
  <c r="E8" i="4" s="1"/>
  <c r="C7" i="4"/>
  <c r="C6" i="4"/>
  <c r="E6" i="4" s="1"/>
  <c r="C5" i="4"/>
  <c r="E5" i="4" s="1"/>
  <c r="E7" i="4" l="1"/>
  <c r="E9" i="4"/>
  <c r="E11" i="4"/>
  <c r="E13" i="4"/>
  <c r="E15" i="4"/>
  <c r="E17" i="4"/>
  <c r="D38" i="4"/>
  <c r="D41" i="4" s="1"/>
  <c r="G39" i="4"/>
  <c r="G40" i="4" s="1"/>
  <c r="C38" i="4"/>
  <c r="C41" i="4" s="1"/>
  <c r="H38" i="4"/>
  <c r="F38" i="4"/>
  <c r="G38" i="4"/>
  <c r="G41" i="4" s="1"/>
  <c r="H41" i="4"/>
  <c r="F40" i="4"/>
  <c r="E38" i="4"/>
  <c r="E39" i="4"/>
  <c r="E40" i="4" s="1"/>
  <c r="I39" i="4"/>
  <c r="I40" i="4" s="1"/>
  <c r="I41" i="4" s="1"/>
  <c r="B33" i="2"/>
  <c r="I38" i="2" s="1"/>
  <c r="C5" i="2"/>
  <c r="E5" i="2" s="1"/>
  <c r="C17" i="2"/>
  <c r="C16" i="2"/>
  <c r="C15" i="2"/>
  <c r="C14" i="2"/>
  <c r="C13" i="2"/>
  <c r="C12" i="2"/>
  <c r="C11" i="2"/>
  <c r="C10" i="2"/>
  <c r="C9" i="2"/>
  <c r="C8" i="2"/>
  <c r="C7" i="2"/>
  <c r="C6" i="2"/>
  <c r="E6" i="2" s="1"/>
  <c r="D39" i="2"/>
  <c r="D40" i="2"/>
  <c r="F39" i="2"/>
  <c r="E39" i="2" s="1"/>
  <c r="E40" i="2" s="1"/>
  <c r="F40" i="2"/>
  <c r="H39" i="2"/>
  <c r="G39" i="2" s="1"/>
  <c r="G40" i="2" s="1"/>
  <c r="J39" i="2"/>
  <c r="J40" i="2" s="1"/>
  <c r="C39" i="2"/>
  <c r="C40" i="2" s="1"/>
  <c r="B25" i="2"/>
  <c r="C38" i="2"/>
  <c r="J37" i="2"/>
  <c r="I37" i="2"/>
  <c r="H37" i="2"/>
  <c r="G37" i="2"/>
  <c r="F37" i="2"/>
  <c r="E37" i="2"/>
  <c r="D37" i="2"/>
  <c r="C37" i="2"/>
  <c r="B37" i="2"/>
  <c r="E38" i="2"/>
  <c r="F41" i="4" l="1"/>
  <c r="E41" i="4"/>
  <c r="B42" i="4" s="1"/>
  <c r="B43" i="4" s="1"/>
  <c r="B44" i="4" s="1"/>
  <c r="E12" i="2"/>
  <c r="E10" i="2"/>
  <c r="E8" i="2"/>
  <c r="E14" i="2"/>
  <c r="E16" i="2"/>
  <c r="C41" i="2"/>
  <c r="H40" i="2"/>
  <c r="E7" i="2"/>
  <c r="E9" i="2"/>
  <c r="E11" i="2"/>
  <c r="E13" i="2"/>
  <c r="E15" i="2"/>
  <c r="E17" i="2"/>
  <c r="H38" i="2"/>
  <c r="D38" i="2"/>
  <c r="D41" i="2" s="1"/>
  <c r="J38" i="2"/>
  <c r="J41" i="2" s="1"/>
  <c r="G38" i="2"/>
  <c r="G41" i="2" s="1"/>
  <c r="F38" i="2"/>
  <c r="F41" i="2" s="1"/>
  <c r="I39" i="2"/>
  <c r="I40" i="2" s="1"/>
  <c r="I41" i="2" s="1"/>
  <c r="E41" i="2"/>
  <c r="H41" i="2" l="1"/>
  <c r="B42" i="2" s="1"/>
  <c r="B43" i="2" s="1"/>
  <c r="B44" i="2" s="1"/>
</calcChain>
</file>

<file path=xl/sharedStrings.xml><?xml version="1.0" encoding="utf-8"?>
<sst xmlns="http://schemas.openxmlformats.org/spreadsheetml/2006/main" count="132" uniqueCount="42">
  <si>
    <t>Date</t>
  </si>
  <si>
    <t>Time To</t>
  </si>
  <si>
    <t>Maturity</t>
  </si>
  <si>
    <t>Yield To</t>
  </si>
  <si>
    <r>
      <t xml:space="preserve"> </t>
    </r>
    <r>
      <rPr>
        <sz val="10"/>
        <color indexed="12"/>
        <rFont val="Arial"/>
        <family val="2"/>
      </rPr>
      <t xml:space="preserve"> </t>
    </r>
    <r>
      <rPr>
        <sz val="10"/>
        <rFont val="Arial"/>
        <family val="2"/>
      </rPr>
      <t xml:space="preserve"> </t>
    </r>
  </si>
  <si>
    <r>
      <t>T</t>
    </r>
    <r>
      <rPr>
        <b/>
        <sz val="14"/>
        <color indexed="10"/>
        <rFont val="Arial"/>
        <family val="2"/>
      </rPr>
      <t>HE</t>
    </r>
    <r>
      <rPr>
        <b/>
        <sz val="20"/>
        <color indexed="10"/>
        <rFont val="Arial"/>
        <family val="2"/>
      </rPr>
      <t xml:space="preserve"> Y</t>
    </r>
    <r>
      <rPr>
        <b/>
        <sz val="14"/>
        <color indexed="10"/>
        <rFont val="Arial"/>
        <family val="2"/>
      </rPr>
      <t xml:space="preserve">IELD </t>
    </r>
    <r>
      <rPr>
        <b/>
        <sz val="20"/>
        <color indexed="10"/>
        <rFont val="Arial"/>
        <family val="2"/>
      </rPr>
      <t>C</t>
    </r>
    <r>
      <rPr>
        <b/>
        <sz val="14"/>
        <color indexed="10"/>
        <rFont val="Arial"/>
        <family val="2"/>
      </rPr>
      <t>URVE</t>
    </r>
  </si>
  <si>
    <t>Outputs</t>
  </si>
  <si>
    <t>Period</t>
  </si>
  <si>
    <t>Time (Years)</t>
  </si>
  <si>
    <t>Cash Flows</t>
  </si>
  <si>
    <t>Present Value of Cash Flow</t>
  </si>
  <si>
    <t>Yield to Maturity (Annualized)</t>
  </si>
  <si>
    <t>Yield Curve Inputs</t>
  </si>
  <si>
    <t>Bond Inputs</t>
  </si>
  <si>
    <t>Discount Rate / Period</t>
  </si>
  <si>
    <t xml:space="preserve">Coupon Bond Price  </t>
  </si>
  <si>
    <t>Coupon Bond Discount Rate / Period</t>
  </si>
  <si>
    <t>Coupon Bond Yield to Maturity</t>
  </si>
  <si>
    <t>Forward</t>
  </si>
  <si>
    <t>Rates</t>
  </si>
  <si>
    <t>Rate Convention</t>
  </si>
  <si>
    <t>Annual Coupon Rate</t>
  </si>
  <si>
    <t>Number of Payments / Year</t>
  </si>
  <si>
    <t>Number of Periods to Maturity</t>
  </si>
  <si>
    <t>Face Value</t>
  </si>
  <si>
    <t>Coupon Payment</t>
  </si>
  <si>
    <t>Bond Price and Yield To Maturity using a Timeline</t>
  </si>
  <si>
    <t>Obtaining and Using It</t>
  </si>
  <si>
    <t>Today's Date</t>
  </si>
  <si>
    <t>One Month Treasury Bill</t>
  </si>
  <si>
    <t>Three Month Treasury Bill</t>
  </si>
  <si>
    <t>Six Month Treasury Bill</t>
  </si>
  <si>
    <t>One Year Treasury Strip</t>
  </si>
  <si>
    <t>Two Year Treasury Strip</t>
  </si>
  <si>
    <t>Three Year Treasury Strip</t>
  </si>
  <si>
    <t>Four Year Treasury Strip</t>
  </si>
  <si>
    <t>Five Year Treasury Strip</t>
  </si>
  <si>
    <t>Ten Year Treasury Strip</t>
  </si>
  <si>
    <t>Fifteen Year Treasury Bond</t>
  </si>
  <si>
    <t>Twenty Year Treasury Bond</t>
  </si>
  <si>
    <t>Twenty Five Year Treasury Bond</t>
  </si>
  <si>
    <t>Thirty Year Treasury Bond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</si>
</sst>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"/>
    <numFmt numFmtId="166" formatCode="0.000%"/>
  </numFmts>
  <fonts count="12" x14ac:knownFonts="1">
    <font>
      <sz val="10"/>
      <name val="Arial"/>
    </font>
    <font>
      <sz val="10"/>
      <name val="Arial"/>
      <family val="2"/>
    </font>
    <font>
      <b/>
      <sz val="20"/>
      <color indexed="10"/>
      <name val="Arial"/>
      <family val="2"/>
    </font>
    <font>
      <b/>
      <sz val="14"/>
      <color indexed="10"/>
      <name val="Arial"/>
      <family val="2"/>
    </font>
    <font>
      <b/>
      <sz val="16"/>
      <color indexed="1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17"/>
      <name val="Arial"/>
      <family val="2"/>
    </font>
    <font>
      <sz val="8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</fills>
  <borders count="4">
    <border>
      <left/>
      <right/>
      <top/>
      <bottom/>
      <diagonal/>
    </border>
    <border>
      <left style="thin">
        <color indexed="61"/>
      </left>
      <right style="thin">
        <color indexed="61"/>
      </right>
      <top style="thin">
        <color indexed="61"/>
      </top>
      <bottom style="thin">
        <color indexed="61"/>
      </bottom>
      <diagonal/>
    </border>
    <border>
      <left/>
      <right/>
      <top/>
      <bottom style="thin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Border="1" applyAlignment="1">
      <alignment horizontal="left" vertical="center"/>
    </xf>
    <xf numFmtId="0" fontId="4" fillId="0" borderId="0" xfId="0" applyFont="1" applyBorder="1"/>
    <xf numFmtId="10" fontId="0" fillId="0" borderId="0" xfId="3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14" fontId="0" fillId="2" borderId="1" xfId="0" applyNumberFormat="1" applyFill="1" applyBorder="1" applyAlignment="1">
      <alignment horizontal="right"/>
    </xf>
    <xf numFmtId="2" fontId="0" fillId="0" borderId="0" xfId="0" applyNumberFormat="1"/>
    <xf numFmtId="7" fontId="0" fillId="0" borderId="0" xfId="0" applyNumberFormat="1"/>
    <xf numFmtId="10" fontId="0" fillId="0" borderId="0" xfId="3" applyNumberFormat="1" applyFont="1" applyFill="1" applyBorder="1"/>
    <xf numFmtId="0" fontId="7" fillId="0" borderId="0" xfId="0" applyFont="1" applyFill="1" applyBorder="1" applyAlignment="1">
      <alignment horizontal="left"/>
    </xf>
    <xf numFmtId="0" fontId="9" fillId="0" borderId="0" xfId="0" applyFont="1"/>
    <xf numFmtId="37" fontId="0" fillId="2" borderId="1" xfId="1" applyNumberFormat="1" applyFont="1" applyFill="1" applyBorder="1"/>
    <xf numFmtId="0" fontId="10" fillId="0" borderId="0" xfId="0" applyFont="1" applyBorder="1" applyAlignment="1">
      <alignment horizontal="left" vertical="center"/>
    </xf>
    <xf numFmtId="164" fontId="0" fillId="2" borderId="1" xfId="3" applyNumberFormat="1" applyFont="1" applyFill="1" applyBorder="1"/>
    <xf numFmtId="0" fontId="0" fillId="0" borderId="0" xfId="0" applyBorder="1"/>
    <xf numFmtId="5" fontId="0" fillId="2" borderId="1" xfId="2" applyNumberFormat="1" applyFont="1" applyFill="1" applyBorder="1"/>
    <xf numFmtId="6" fontId="0" fillId="0" borderId="0" xfId="0" applyNumberFormat="1"/>
    <xf numFmtId="7" fontId="0" fillId="0" borderId="0" xfId="2" applyNumberFormat="1" applyFont="1" applyBorder="1"/>
    <xf numFmtId="37" fontId="0" fillId="0" borderId="0" xfId="2" applyNumberFormat="1" applyFont="1" applyBorder="1"/>
    <xf numFmtId="0" fontId="0" fillId="0" borderId="2" xfId="0" applyBorder="1"/>
    <xf numFmtId="165" fontId="0" fillId="0" borderId="2" xfId="0" applyNumberFormat="1" applyBorder="1"/>
    <xf numFmtId="10" fontId="0" fillId="0" borderId="0" xfId="0" applyNumberFormat="1"/>
    <xf numFmtId="10" fontId="0" fillId="0" borderId="0" xfId="3" applyNumberFormat="1" applyFont="1"/>
    <xf numFmtId="7" fontId="0" fillId="3" borderId="3" xfId="0" applyNumberFormat="1" applyFill="1" applyBorder="1"/>
    <xf numFmtId="10" fontId="0" fillId="3" borderId="3" xfId="3" applyNumberFormat="1" applyFont="1" applyFill="1" applyBorder="1"/>
    <xf numFmtId="7" fontId="0" fillId="0" borderId="0" xfId="0" applyNumberFormat="1" applyFill="1" applyBorder="1"/>
    <xf numFmtId="0" fontId="0" fillId="0" borderId="0" xfId="0" applyFill="1" applyBorder="1"/>
    <xf numFmtId="0" fontId="0" fillId="0" borderId="0" xfId="0" quotePrefix="1" applyFill="1" applyBorder="1"/>
    <xf numFmtId="7" fontId="0" fillId="0" borderId="0" xfId="0" quotePrefix="1" applyNumberFormat="1" applyFill="1" applyBorder="1"/>
    <xf numFmtId="0" fontId="9" fillId="0" borderId="0" xfId="0" quotePrefix="1" applyFont="1" applyFill="1" applyBorder="1"/>
    <xf numFmtId="0" fontId="1" fillId="0" borderId="0" xfId="0" applyFont="1" applyAlignment="1">
      <alignment horizontal="left"/>
    </xf>
    <xf numFmtId="166" fontId="0" fillId="2" borderId="1" xfId="3" applyNumberFormat="1" applyFont="1" applyFill="1" applyBorder="1"/>
    <xf numFmtId="166" fontId="0" fillId="3" borderId="3" xfId="3" applyNumberFormat="1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US Treasury Zero-Coupon Yield Curve</a:t>
            </a:r>
          </a:p>
        </c:rich>
      </c:tx>
      <c:layout>
        <c:manualLayout>
          <c:xMode val="edge"/>
          <c:yMode val="edge"/>
          <c:x val="0.17284015423997925"/>
          <c:y val="1.8587360594795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135860146183409"/>
          <c:y val="0.11152416356877323"/>
          <c:w val="0.76852083490317635"/>
          <c:h val="0.71375464684015044"/>
        </c:manualLayout>
      </c:layout>
      <c:scatterChart>
        <c:scatterStyle val="lineMarker"/>
        <c:varyColors val="0"/>
        <c:ser>
          <c:idx val="1"/>
          <c:order val="0"/>
          <c:tx>
            <c:v>Yields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'Completed 2.1 - 2.3'!$C$5:$C$17</c:f>
              <c:numCache>
                <c:formatCode>0.00</c:formatCode>
                <c:ptCount val="13"/>
                <c:pt idx="0">
                  <c:v>9.4444444444444442E-2</c:v>
                </c:pt>
                <c:pt idx="1">
                  <c:v>0.24722222222222223</c:v>
                </c:pt>
                <c:pt idx="2">
                  <c:v>0.49444444444444446</c:v>
                </c:pt>
                <c:pt idx="3">
                  <c:v>0.99722222222222223</c:v>
                </c:pt>
                <c:pt idx="4">
                  <c:v>1.9277777777777778</c:v>
                </c:pt>
                <c:pt idx="5">
                  <c:v>2.9277777777777776</c:v>
                </c:pt>
                <c:pt idx="6">
                  <c:v>3.9277777777777776</c:v>
                </c:pt>
                <c:pt idx="7">
                  <c:v>4.927777777777778</c:v>
                </c:pt>
                <c:pt idx="8">
                  <c:v>9.9277777777777771</c:v>
                </c:pt>
                <c:pt idx="9">
                  <c:v>14.927777777777777</c:v>
                </c:pt>
                <c:pt idx="10">
                  <c:v>19.927777777777777</c:v>
                </c:pt>
                <c:pt idx="11">
                  <c:v>24.927777777777777</c:v>
                </c:pt>
                <c:pt idx="12">
                  <c:v>29.927777777777777</c:v>
                </c:pt>
              </c:numCache>
            </c:numRef>
          </c:xVal>
          <c:yVal>
            <c:numRef>
              <c:f>'Completed 2.1 - 2.3'!$D$5:$D$17</c:f>
              <c:numCache>
                <c:formatCode>0.000%</c:formatCode>
                <c:ptCount val="13"/>
                <c:pt idx="0">
                  <c:v>1.01E-3</c:v>
                </c:pt>
                <c:pt idx="1">
                  <c:v>1.47E-3</c:v>
                </c:pt>
                <c:pt idx="2">
                  <c:v>2.1099999999999999E-3</c:v>
                </c:pt>
                <c:pt idx="3">
                  <c:v>3.49E-3</c:v>
                </c:pt>
                <c:pt idx="4">
                  <c:v>9.1999999999999998E-3</c:v>
                </c:pt>
                <c:pt idx="5">
                  <c:v>1.43E-2</c:v>
                </c:pt>
                <c:pt idx="6">
                  <c:v>0.02</c:v>
                </c:pt>
                <c:pt idx="7">
                  <c:v>2.47E-2</c:v>
                </c:pt>
                <c:pt idx="8">
                  <c:v>4.07E-2</c:v>
                </c:pt>
                <c:pt idx="9">
                  <c:v>4.7500000000000001E-2</c:v>
                </c:pt>
                <c:pt idx="10">
                  <c:v>4.9200000000000001E-2</c:v>
                </c:pt>
                <c:pt idx="11">
                  <c:v>4.9399999999999999E-2</c:v>
                </c:pt>
                <c:pt idx="12">
                  <c:v>4.9799999999999997E-2</c:v>
                </c:pt>
              </c:numCache>
            </c:numRef>
          </c:yVal>
          <c:smooth val="0"/>
        </c:ser>
        <c:ser>
          <c:idx val="0"/>
          <c:order val="1"/>
          <c:tx>
            <c:v>Forward Rates</c:v>
          </c:tx>
          <c:spPr>
            <a:ln w="25400">
              <a:solidFill>
                <a:srgbClr val="0070C0"/>
              </a:solidFill>
              <a:prstDash val="sysDash"/>
            </a:ln>
          </c:spPr>
          <c:marker>
            <c:symbol val="square"/>
            <c:size val="7"/>
            <c:spPr>
              <a:noFill/>
              <a:ln>
                <a:solidFill>
                  <a:srgbClr val="0070C0"/>
                </a:solidFill>
              </a:ln>
            </c:spPr>
          </c:marker>
          <c:xVal>
            <c:numRef>
              <c:f>'Completed 2.1 - 2.3'!$C$5:$C$17</c:f>
              <c:numCache>
                <c:formatCode>0.00</c:formatCode>
                <c:ptCount val="13"/>
                <c:pt idx="0">
                  <c:v>9.4444444444444442E-2</c:v>
                </c:pt>
                <c:pt idx="1">
                  <c:v>0.24722222222222223</c:v>
                </c:pt>
                <c:pt idx="2">
                  <c:v>0.49444444444444446</c:v>
                </c:pt>
                <c:pt idx="3">
                  <c:v>0.99722222222222223</c:v>
                </c:pt>
                <c:pt idx="4">
                  <c:v>1.9277777777777778</c:v>
                </c:pt>
                <c:pt idx="5">
                  <c:v>2.9277777777777776</c:v>
                </c:pt>
                <c:pt idx="6">
                  <c:v>3.9277777777777776</c:v>
                </c:pt>
                <c:pt idx="7">
                  <c:v>4.927777777777778</c:v>
                </c:pt>
                <c:pt idx="8">
                  <c:v>9.9277777777777771</c:v>
                </c:pt>
                <c:pt idx="9">
                  <c:v>14.927777777777777</c:v>
                </c:pt>
                <c:pt idx="10">
                  <c:v>19.927777777777777</c:v>
                </c:pt>
                <c:pt idx="11">
                  <c:v>24.927777777777777</c:v>
                </c:pt>
                <c:pt idx="12">
                  <c:v>29.927777777777777</c:v>
                </c:pt>
              </c:numCache>
            </c:numRef>
          </c:xVal>
          <c:yVal>
            <c:numRef>
              <c:f>'Completed 2.1 - 2.3'!$E$5:$E$17</c:f>
              <c:numCache>
                <c:formatCode>0.000%</c:formatCode>
                <c:ptCount val="13"/>
                <c:pt idx="0">
                  <c:v>1.0099999999997333E-3</c:v>
                </c:pt>
                <c:pt idx="1">
                  <c:v>1.7544693583706472E-3</c:v>
                </c:pt>
                <c:pt idx="2">
                  <c:v>2.7504089987717695E-3</c:v>
                </c:pt>
                <c:pt idx="3">
                  <c:v>4.8489804616691501E-3</c:v>
                </c:pt>
                <c:pt idx="4">
                  <c:v>1.5355145147317506E-2</c:v>
                </c:pt>
                <c:pt idx="5">
                  <c:v>2.4204512771994313E-2</c:v>
                </c:pt>
                <c:pt idx="6">
                  <c:v>3.6873177529241241E-2</c:v>
                </c:pt>
                <c:pt idx="7">
                  <c:v>4.3371086772010292E-2</c:v>
                </c:pt>
                <c:pt idx="8">
                  <c:v>5.6713312898354795E-2</c:v>
                </c:pt>
                <c:pt idx="9">
                  <c:v>6.1133755519773736E-2</c:v>
                </c:pt>
                <c:pt idx="10">
                  <c:v>5.4291876589617205E-2</c:v>
                </c:pt>
                <c:pt idx="11">
                  <c:v>5.0197489951721908E-2</c:v>
                </c:pt>
                <c:pt idx="12">
                  <c:v>5.1796498298872562E-2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847808"/>
        <c:axId val="126387328"/>
      </c:scatterChart>
      <c:valAx>
        <c:axId val="125847808"/>
        <c:scaling>
          <c:orientation val="minMax"/>
          <c:max val="3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To Maturity (Years)</a:t>
                </a:r>
              </a:p>
            </c:rich>
          </c:tx>
          <c:layout>
            <c:manualLayout>
              <c:xMode val="edge"/>
              <c:yMode val="edge"/>
              <c:x val="0.35802566345873432"/>
              <c:y val="0.907063197026021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387328"/>
        <c:crosses val="autoZero"/>
        <c:crossBetween val="midCat"/>
        <c:majorUnit val="5"/>
      </c:valAx>
      <c:valAx>
        <c:axId val="126387328"/>
        <c:scaling>
          <c:orientation val="minMax"/>
          <c:max val="7.000000000000002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Yield To Maturity (Annual.)</a:t>
                </a:r>
              </a:p>
            </c:rich>
          </c:tx>
          <c:layout>
            <c:manualLayout>
              <c:xMode val="edge"/>
              <c:yMode val="edge"/>
              <c:x val="1.8518518518518573E-2"/>
              <c:y val="0.1933085501858737"/>
            </c:manualLayout>
          </c:layout>
          <c:overlay val="0"/>
          <c:spPr>
            <a:noFill/>
            <a:ln w="25400">
              <a:noFill/>
            </a:ln>
          </c:spPr>
        </c:title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84780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8965004374453238"/>
          <c:y val="0.6337671359853253"/>
          <c:w val="0.37722238423900883"/>
          <c:h val="0.14671623296158662"/>
        </c:manualLayout>
      </c:layout>
      <c:overlay val="1"/>
      <c:spPr>
        <a:solidFill>
          <a:srgbClr val="FFFFFF"/>
        </a:solidFill>
        <a:ln>
          <a:solidFill>
            <a:srgbClr val="000000"/>
          </a:solidFill>
        </a:ln>
      </c:spPr>
    </c:legend>
    <c:plotVisOnly val="1"/>
    <c:dispBlanksAs val="gap"/>
    <c:showDLblsOverMax val="0"/>
  </c:chart>
  <c:spPr>
    <a:solidFill>
      <a:srgbClr val="FFFFFF"/>
    </a:solidFill>
    <a:ln w="28575">
      <a:solidFill>
        <a:schemeClr val="accent6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89" r="0.75000000000000189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US Treasury Zero-Coupon Yield Curve</a:t>
            </a:r>
          </a:p>
        </c:rich>
      </c:tx>
      <c:layout>
        <c:manualLayout>
          <c:xMode val="edge"/>
          <c:yMode val="edge"/>
          <c:x val="0.17284015423997925"/>
          <c:y val="1.8587360594795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135860146183409"/>
          <c:y val="0.11152416356877323"/>
          <c:w val="0.76852083490317691"/>
          <c:h val="0.71375464684015066"/>
        </c:manualLayout>
      </c:layout>
      <c:scatterChart>
        <c:scatterStyle val="lineMarker"/>
        <c:varyColors val="0"/>
        <c:ser>
          <c:idx val="1"/>
          <c:order val="0"/>
          <c:tx>
            <c:v>Yields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'Answers 2a'!$C$5:$C$17</c:f>
              <c:numCache>
                <c:formatCode>0.00</c:formatCode>
                <c:ptCount val="13"/>
                <c:pt idx="0">
                  <c:v>9.4444444444444442E-2</c:v>
                </c:pt>
                <c:pt idx="1">
                  <c:v>0.24722222222222223</c:v>
                </c:pt>
                <c:pt idx="2">
                  <c:v>0.49444444444444446</c:v>
                </c:pt>
                <c:pt idx="3">
                  <c:v>0.99722222222222223</c:v>
                </c:pt>
                <c:pt idx="4">
                  <c:v>1.9277777777777778</c:v>
                </c:pt>
                <c:pt idx="5">
                  <c:v>2.9277777777777776</c:v>
                </c:pt>
                <c:pt idx="6">
                  <c:v>3.9277777777777776</c:v>
                </c:pt>
                <c:pt idx="7">
                  <c:v>4.927777777777778</c:v>
                </c:pt>
                <c:pt idx="8">
                  <c:v>9.9277777777777771</c:v>
                </c:pt>
                <c:pt idx="9">
                  <c:v>14.927777777777777</c:v>
                </c:pt>
                <c:pt idx="10">
                  <c:v>19.927777777777777</c:v>
                </c:pt>
                <c:pt idx="11">
                  <c:v>24.927777777777777</c:v>
                </c:pt>
                <c:pt idx="12">
                  <c:v>29.927777777777777</c:v>
                </c:pt>
              </c:numCache>
            </c:numRef>
          </c:xVal>
          <c:yVal>
            <c:numRef>
              <c:f>'Answers 2a'!$D$5:$D$17</c:f>
              <c:numCache>
                <c:formatCode>0.000%</c:formatCode>
                <c:ptCount val="13"/>
                <c:pt idx="0">
                  <c:v>1.01E-3</c:v>
                </c:pt>
                <c:pt idx="1">
                  <c:v>1.47E-3</c:v>
                </c:pt>
                <c:pt idx="2">
                  <c:v>2.1099999999999999E-3</c:v>
                </c:pt>
                <c:pt idx="3">
                  <c:v>3.49E-3</c:v>
                </c:pt>
                <c:pt idx="4">
                  <c:v>9.1999999999999998E-3</c:v>
                </c:pt>
                <c:pt idx="5">
                  <c:v>1.43E-2</c:v>
                </c:pt>
                <c:pt idx="6">
                  <c:v>0.02</c:v>
                </c:pt>
                <c:pt idx="7">
                  <c:v>2.47E-2</c:v>
                </c:pt>
                <c:pt idx="8">
                  <c:v>4.07E-2</c:v>
                </c:pt>
                <c:pt idx="9">
                  <c:v>4.7500000000000001E-2</c:v>
                </c:pt>
                <c:pt idx="10">
                  <c:v>4.9200000000000001E-2</c:v>
                </c:pt>
                <c:pt idx="11">
                  <c:v>4.9399999999999999E-2</c:v>
                </c:pt>
                <c:pt idx="12">
                  <c:v>4.9799999999999997E-2</c:v>
                </c:pt>
              </c:numCache>
            </c:numRef>
          </c:yVal>
          <c:smooth val="0"/>
        </c:ser>
        <c:ser>
          <c:idx val="0"/>
          <c:order val="1"/>
          <c:tx>
            <c:v>Forward Rates</c:v>
          </c:tx>
          <c:spPr>
            <a:ln w="25400">
              <a:solidFill>
                <a:srgbClr val="0070C0"/>
              </a:solidFill>
              <a:prstDash val="sysDash"/>
            </a:ln>
          </c:spPr>
          <c:marker>
            <c:symbol val="square"/>
            <c:size val="7"/>
            <c:spPr>
              <a:noFill/>
              <a:ln>
                <a:solidFill>
                  <a:srgbClr val="0070C0"/>
                </a:solidFill>
              </a:ln>
            </c:spPr>
          </c:marker>
          <c:xVal>
            <c:numRef>
              <c:f>'Answers 2a'!$C$5:$C$17</c:f>
              <c:numCache>
                <c:formatCode>0.00</c:formatCode>
                <c:ptCount val="13"/>
                <c:pt idx="0">
                  <c:v>9.4444444444444442E-2</c:v>
                </c:pt>
                <c:pt idx="1">
                  <c:v>0.24722222222222223</c:v>
                </c:pt>
                <c:pt idx="2">
                  <c:v>0.49444444444444446</c:v>
                </c:pt>
                <c:pt idx="3">
                  <c:v>0.99722222222222223</c:v>
                </c:pt>
                <c:pt idx="4">
                  <c:v>1.9277777777777778</c:v>
                </c:pt>
                <c:pt idx="5">
                  <c:v>2.9277777777777776</c:v>
                </c:pt>
                <c:pt idx="6">
                  <c:v>3.9277777777777776</c:v>
                </c:pt>
                <c:pt idx="7">
                  <c:v>4.927777777777778</c:v>
                </c:pt>
                <c:pt idx="8">
                  <c:v>9.9277777777777771</c:v>
                </c:pt>
                <c:pt idx="9">
                  <c:v>14.927777777777777</c:v>
                </c:pt>
                <c:pt idx="10">
                  <c:v>19.927777777777777</c:v>
                </c:pt>
                <c:pt idx="11">
                  <c:v>24.927777777777777</c:v>
                </c:pt>
                <c:pt idx="12">
                  <c:v>29.927777777777777</c:v>
                </c:pt>
              </c:numCache>
            </c:numRef>
          </c:xVal>
          <c:yVal>
            <c:numRef>
              <c:f>'Answers 2a'!$E$5:$E$17</c:f>
              <c:numCache>
                <c:formatCode>0.000%</c:formatCode>
                <c:ptCount val="13"/>
                <c:pt idx="0">
                  <c:v>1.0099999999997333E-3</c:v>
                </c:pt>
                <c:pt idx="1">
                  <c:v>1.7544693583706472E-3</c:v>
                </c:pt>
                <c:pt idx="2">
                  <c:v>2.7504089987717695E-3</c:v>
                </c:pt>
                <c:pt idx="3">
                  <c:v>4.8489804616691501E-3</c:v>
                </c:pt>
                <c:pt idx="4">
                  <c:v>1.5355145147317506E-2</c:v>
                </c:pt>
                <c:pt idx="5">
                  <c:v>2.4204512771994313E-2</c:v>
                </c:pt>
                <c:pt idx="6">
                  <c:v>3.6873177529241241E-2</c:v>
                </c:pt>
                <c:pt idx="7">
                  <c:v>4.3371086772010292E-2</c:v>
                </c:pt>
                <c:pt idx="8">
                  <c:v>5.6713312898354795E-2</c:v>
                </c:pt>
                <c:pt idx="9">
                  <c:v>6.1133755519773736E-2</c:v>
                </c:pt>
                <c:pt idx="10">
                  <c:v>5.4291876589617205E-2</c:v>
                </c:pt>
                <c:pt idx="11">
                  <c:v>5.0197489951721908E-2</c:v>
                </c:pt>
                <c:pt idx="12">
                  <c:v>5.1796498298872562E-2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338816"/>
        <c:axId val="134991872"/>
      </c:scatterChart>
      <c:valAx>
        <c:axId val="132338816"/>
        <c:scaling>
          <c:orientation val="minMax"/>
          <c:max val="3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To Maturity (Years)</a:t>
                </a:r>
              </a:p>
            </c:rich>
          </c:tx>
          <c:layout>
            <c:manualLayout>
              <c:xMode val="edge"/>
              <c:yMode val="edge"/>
              <c:x val="0.35802566345873432"/>
              <c:y val="0.907063197026021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991872"/>
        <c:crosses val="autoZero"/>
        <c:crossBetween val="midCat"/>
        <c:majorUnit val="5"/>
      </c:valAx>
      <c:valAx>
        <c:axId val="134991872"/>
        <c:scaling>
          <c:orientation val="minMax"/>
          <c:max val="7.000000000000002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Yield To Maturity (Annual.)</a:t>
                </a:r>
              </a:p>
            </c:rich>
          </c:tx>
          <c:layout>
            <c:manualLayout>
              <c:xMode val="edge"/>
              <c:yMode val="edge"/>
              <c:x val="1.851851851851858E-2"/>
              <c:y val="0.1933085501858737"/>
            </c:manualLayout>
          </c:layout>
          <c:overlay val="0"/>
          <c:spPr>
            <a:noFill/>
            <a:ln w="25400">
              <a:noFill/>
            </a:ln>
          </c:spPr>
        </c:title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33881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8965004374453238"/>
          <c:y val="0.6337671359853253"/>
          <c:w val="0.37722238423900906"/>
          <c:h val="0.14671623296158673"/>
        </c:manualLayout>
      </c:layout>
      <c:overlay val="1"/>
      <c:spPr>
        <a:solidFill>
          <a:srgbClr val="FFFFFF"/>
        </a:solidFill>
        <a:ln>
          <a:solidFill>
            <a:srgbClr val="000000"/>
          </a:solidFill>
        </a:ln>
      </c:spPr>
    </c:legend>
    <c:plotVisOnly val="1"/>
    <c:dispBlanksAs val="gap"/>
    <c:showDLblsOverMax val="0"/>
  </c:chart>
  <c:spPr>
    <a:solidFill>
      <a:srgbClr val="FFFFFF"/>
    </a:solidFill>
    <a:ln w="28575">
      <a:solidFill>
        <a:schemeClr val="accent6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US Treasury Zero-Coupon Yield Curve</a:t>
            </a:r>
          </a:p>
        </c:rich>
      </c:tx>
      <c:layout>
        <c:manualLayout>
          <c:xMode val="edge"/>
          <c:yMode val="edge"/>
          <c:x val="0.17284015423997925"/>
          <c:y val="1.8587360594795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135860146183409"/>
          <c:y val="0.11152416356877323"/>
          <c:w val="0.76852083490317735"/>
          <c:h val="0.71375464684015089"/>
        </c:manualLayout>
      </c:layout>
      <c:scatterChart>
        <c:scatterStyle val="lineMarker"/>
        <c:varyColors val="0"/>
        <c:ser>
          <c:idx val="1"/>
          <c:order val="0"/>
          <c:tx>
            <c:v>Yields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'2b'!$C$5:$C$17</c:f>
              <c:numCache>
                <c:formatCode>0.00</c:formatCode>
                <c:ptCount val="13"/>
                <c:pt idx="0">
                  <c:v>9.4444444444444442E-2</c:v>
                </c:pt>
                <c:pt idx="1">
                  <c:v>0.24722222222222223</c:v>
                </c:pt>
                <c:pt idx="2">
                  <c:v>0.49444444444444446</c:v>
                </c:pt>
                <c:pt idx="3">
                  <c:v>0.99722222222222223</c:v>
                </c:pt>
                <c:pt idx="4">
                  <c:v>1.9277777777777778</c:v>
                </c:pt>
                <c:pt idx="5">
                  <c:v>2.9277777777777776</c:v>
                </c:pt>
                <c:pt idx="6">
                  <c:v>3.9277777777777776</c:v>
                </c:pt>
                <c:pt idx="7">
                  <c:v>4.927777777777778</c:v>
                </c:pt>
                <c:pt idx="8">
                  <c:v>9.9277777777777771</c:v>
                </c:pt>
                <c:pt idx="9">
                  <c:v>14.927777777777777</c:v>
                </c:pt>
                <c:pt idx="10">
                  <c:v>19.927777777777777</c:v>
                </c:pt>
                <c:pt idx="11">
                  <c:v>24.927777777777777</c:v>
                </c:pt>
                <c:pt idx="12">
                  <c:v>29.927777777777777</c:v>
                </c:pt>
              </c:numCache>
            </c:numRef>
          </c:xVal>
          <c:yVal>
            <c:numRef>
              <c:f>'2b'!$D$5:$D$17</c:f>
              <c:numCache>
                <c:formatCode>0.000%</c:formatCode>
                <c:ptCount val="13"/>
                <c:pt idx="0">
                  <c:v>1.01E-3</c:v>
                </c:pt>
                <c:pt idx="1">
                  <c:v>1.47E-3</c:v>
                </c:pt>
                <c:pt idx="2">
                  <c:v>2.1099999999999999E-3</c:v>
                </c:pt>
                <c:pt idx="3">
                  <c:v>3.49E-3</c:v>
                </c:pt>
                <c:pt idx="4">
                  <c:v>9.1999999999999998E-3</c:v>
                </c:pt>
                <c:pt idx="5">
                  <c:v>1.43E-2</c:v>
                </c:pt>
                <c:pt idx="6">
                  <c:v>0.02</c:v>
                </c:pt>
                <c:pt idx="7">
                  <c:v>2.47E-2</c:v>
                </c:pt>
                <c:pt idx="8">
                  <c:v>4.07E-2</c:v>
                </c:pt>
                <c:pt idx="9">
                  <c:v>4.7500000000000001E-2</c:v>
                </c:pt>
                <c:pt idx="10">
                  <c:v>4.9200000000000001E-2</c:v>
                </c:pt>
                <c:pt idx="11">
                  <c:v>4.9399999999999999E-2</c:v>
                </c:pt>
                <c:pt idx="12">
                  <c:v>4.9799999999999997E-2</c:v>
                </c:pt>
              </c:numCache>
            </c:numRef>
          </c:yVal>
          <c:smooth val="0"/>
        </c:ser>
        <c:ser>
          <c:idx val="0"/>
          <c:order val="1"/>
          <c:tx>
            <c:v>Forward Rates</c:v>
          </c:tx>
          <c:spPr>
            <a:ln w="25400">
              <a:solidFill>
                <a:srgbClr val="0070C0"/>
              </a:solidFill>
              <a:prstDash val="sysDash"/>
            </a:ln>
          </c:spPr>
          <c:marker>
            <c:symbol val="square"/>
            <c:size val="7"/>
            <c:spPr>
              <a:noFill/>
              <a:ln>
                <a:solidFill>
                  <a:srgbClr val="0070C0"/>
                </a:solidFill>
              </a:ln>
            </c:spPr>
          </c:marker>
          <c:xVal>
            <c:numRef>
              <c:f>'2b'!$C$5:$C$17</c:f>
              <c:numCache>
                <c:formatCode>0.00</c:formatCode>
                <c:ptCount val="13"/>
                <c:pt idx="0">
                  <c:v>9.4444444444444442E-2</c:v>
                </c:pt>
                <c:pt idx="1">
                  <c:v>0.24722222222222223</c:v>
                </c:pt>
                <c:pt idx="2">
                  <c:v>0.49444444444444446</c:v>
                </c:pt>
                <c:pt idx="3">
                  <c:v>0.99722222222222223</c:v>
                </c:pt>
                <c:pt idx="4">
                  <c:v>1.9277777777777778</c:v>
                </c:pt>
                <c:pt idx="5">
                  <c:v>2.9277777777777776</c:v>
                </c:pt>
                <c:pt idx="6">
                  <c:v>3.9277777777777776</c:v>
                </c:pt>
                <c:pt idx="7">
                  <c:v>4.927777777777778</c:v>
                </c:pt>
                <c:pt idx="8">
                  <c:v>9.9277777777777771</c:v>
                </c:pt>
                <c:pt idx="9">
                  <c:v>14.927777777777777</c:v>
                </c:pt>
                <c:pt idx="10">
                  <c:v>19.927777777777777</c:v>
                </c:pt>
                <c:pt idx="11">
                  <c:v>24.927777777777777</c:v>
                </c:pt>
                <c:pt idx="12">
                  <c:v>29.927777777777777</c:v>
                </c:pt>
              </c:numCache>
            </c:numRef>
          </c:xVal>
          <c:yVal>
            <c:numRef>
              <c:f>'2b'!$E$5:$E$17</c:f>
              <c:numCache>
                <c:formatCode>0.000%</c:formatCode>
                <c:ptCount val="13"/>
                <c:pt idx="0">
                  <c:v>1.0099999999997333E-3</c:v>
                </c:pt>
                <c:pt idx="1">
                  <c:v>1.7544693583706472E-3</c:v>
                </c:pt>
                <c:pt idx="2">
                  <c:v>2.7504089987717695E-3</c:v>
                </c:pt>
                <c:pt idx="3">
                  <c:v>4.8489804616691501E-3</c:v>
                </c:pt>
                <c:pt idx="4">
                  <c:v>1.5355145147317506E-2</c:v>
                </c:pt>
                <c:pt idx="5">
                  <c:v>2.4204512771994313E-2</c:v>
                </c:pt>
                <c:pt idx="6">
                  <c:v>3.6873177529241241E-2</c:v>
                </c:pt>
                <c:pt idx="7">
                  <c:v>4.3371086772010292E-2</c:v>
                </c:pt>
                <c:pt idx="8">
                  <c:v>5.6713312898354795E-2</c:v>
                </c:pt>
                <c:pt idx="9">
                  <c:v>6.1133755519773736E-2</c:v>
                </c:pt>
                <c:pt idx="10">
                  <c:v>5.4291876589617205E-2</c:v>
                </c:pt>
                <c:pt idx="11">
                  <c:v>5.0197489951721908E-2</c:v>
                </c:pt>
                <c:pt idx="12">
                  <c:v>5.1796498298872562E-2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430656"/>
        <c:axId val="65432960"/>
      </c:scatterChart>
      <c:valAx>
        <c:axId val="65430656"/>
        <c:scaling>
          <c:orientation val="minMax"/>
          <c:max val="3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To Maturity (Years)</a:t>
                </a:r>
              </a:p>
            </c:rich>
          </c:tx>
          <c:layout>
            <c:manualLayout>
              <c:xMode val="edge"/>
              <c:yMode val="edge"/>
              <c:x val="0.35802566345873432"/>
              <c:y val="0.907063197026021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432960"/>
        <c:crosses val="autoZero"/>
        <c:crossBetween val="midCat"/>
        <c:majorUnit val="5"/>
      </c:valAx>
      <c:valAx>
        <c:axId val="65432960"/>
        <c:scaling>
          <c:orientation val="minMax"/>
          <c:max val="7.000000000000002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Yield To Maturity (Annual.)</a:t>
                </a:r>
              </a:p>
            </c:rich>
          </c:tx>
          <c:layout>
            <c:manualLayout>
              <c:xMode val="edge"/>
              <c:yMode val="edge"/>
              <c:x val="1.8518518518518583E-2"/>
              <c:y val="0.1933085501858737"/>
            </c:manualLayout>
          </c:layout>
          <c:overlay val="0"/>
          <c:spPr>
            <a:noFill/>
            <a:ln w="25400">
              <a:noFill/>
            </a:ln>
          </c:spPr>
        </c:title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43065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8965004374453238"/>
          <c:y val="0.6337671359853253"/>
          <c:w val="0.37722238423900928"/>
          <c:h val="0.14671623296158678"/>
        </c:manualLayout>
      </c:layout>
      <c:overlay val="1"/>
      <c:spPr>
        <a:solidFill>
          <a:srgbClr val="FFFFFF"/>
        </a:solidFill>
        <a:ln>
          <a:solidFill>
            <a:srgbClr val="000000"/>
          </a:solidFill>
        </a:ln>
      </c:spPr>
    </c:legend>
    <c:plotVisOnly val="1"/>
    <c:dispBlanksAs val="gap"/>
    <c:showDLblsOverMax val="0"/>
  </c:chart>
  <c:spPr>
    <a:solidFill>
      <a:srgbClr val="FFFFFF"/>
    </a:solidFill>
    <a:ln w="28575">
      <a:solidFill>
        <a:schemeClr val="accent6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33" r="0.75000000000000233" t="1" header="0.5" footer="0.5"/>
    <c:pageSetup orientation="landscape"/>
  </c:printSettings>
</c:chartSpace>
</file>

<file path=xl/ctrlProps/ctrlProp1.xml><?xml version="1.0" encoding="utf-8"?>
<formControlPr xmlns="http://schemas.microsoft.com/office/spreadsheetml/2009/9/main" objectType="Radio" checked="Checked" firstButton="1" fmlaLink="$C$26" lockText="1"/>
</file>

<file path=xl/ctrlProps/ctrlProp2.xml><?xml version="1.0" encoding="utf-8"?>
<formControlPr xmlns="http://schemas.microsoft.com/office/spreadsheetml/2009/9/main" objectType="Radio" lockText="1"/>
</file>

<file path=xl/ctrlProps/ctrlProp3.xml><?xml version="1.0" encoding="utf-8"?>
<formControlPr xmlns="http://schemas.microsoft.com/office/spreadsheetml/2009/9/main" objectType="Radio" checked="Checked" firstButton="1" fmlaLink="$C$26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Radio" firstButton="1" fmlaLink="$C$26" lockText="1"/>
</file>

<file path=xl/ctrlProps/ctrlProp6.xml><?xml version="1.0" encoding="utf-8"?>
<formControlPr xmlns="http://schemas.microsoft.com/office/spreadsheetml/2009/9/main" objectType="Radio" checked="Checked" lockText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4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12" Type="http://schemas.openxmlformats.org/officeDocument/2006/relationships/chart" Target="../charts/chart1.xml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11" Type="http://schemas.openxmlformats.org/officeDocument/2006/relationships/image" Target="../media/image13.png"/><Relationship Id="rId5" Type="http://schemas.openxmlformats.org/officeDocument/2006/relationships/image" Target="../media/image7.png"/><Relationship Id="rId10" Type="http://schemas.openxmlformats.org/officeDocument/2006/relationships/image" Target="../media/image12.png"/><Relationship Id="rId4" Type="http://schemas.openxmlformats.org/officeDocument/2006/relationships/image" Target="../media/image6.png"/><Relationship Id="rId9" Type="http://schemas.openxmlformats.org/officeDocument/2006/relationships/image" Target="../media/image1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4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12" Type="http://schemas.openxmlformats.org/officeDocument/2006/relationships/chart" Target="../charts/chart2.xml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11" Type="http://schemas.openxmlformats.org/officeDocument/2006/relationships/image" Target="../media/image13.png"/><Relationship Id="rId5" Type="http://schemas.openxmlformats.org/officeDocument/2006/relationships/image" Target="../media/image7.png"/><Relationship Id="rId10" Type="http://schemas.openxmlformats.org/officeDocument/2006/relationships/image" Target="../media/image12.png"/><Relationship Id="rId4" Type="http://schemas.openxmlformats.org/officeDocument/2006/relationships/image" Target="../media/image6.png"/><Relationship Id="rId9" Type="http://schemas.openxmlformats.org/officeDocument/2006/relationships/image" Target="../media/image11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4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12" Type="http://schemas.openxmlformats.org/officeDocument/2006/relationships/chart" Target="../charts/chart3.xml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11" Type="http://schemas.openxmlformats.org/officeDocument/2006/relationships/image" Target="../media/image13.png"/><Relationship Id="rId5" Type="http://schemas.openxmlformats.org/officeDocument/2006/relationships/image" Target="../media/image7.png"/><Relationship Id="rId10" Type="http://schemas.openxmlformats.org/officeDocument/2006/relationships/image" Target="../media/image12.png"/><Relationship Id="rId4" Type="http://schemas.openxmlformats.org/officeDocument/2006/relationships/image" Target="../media/image6.png"/><Relationship Id="rId9" Type="http://schemas.openxmlformats.org/officeDocument/2006/relationships/image" Target="../media/image1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904233</xdr:colOff>
      <xdr:row>55</xdr:row>
      <xdr:rowOff>68570</xdr:rowOff>
    </xdr:from>
    <xdr:to>
      <xdr:col>6</xdr:col>
      <xdr:colOff>180098</xdr:colOff>
      <xdr:row>59</xdr:row>
      <xdr:rowOff>137858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415" t="5494" r="2123" b="9157"/>
        <a:stretch>
          <a:fillRect/>
        </a:stretch>
      </xdr:blipFill>
      <xdr:spPr>
        <a:xfrm>
          <a:off x="904233" y="9425930"/>
          <a:ext cx="4327925" cy="739848"/>
        </a:xfrm>
        <a:prstGeom prst="rect">
          <a:avLst/>
        </a:prstGeom>
      </xdr:spPr>
    </xdr:pic>
    <xdr:clientData/>
  </xdr:twoCellAnchor>
  <xdr:twoCellAnchor editAs="oneCell">
    <xdr:from>
      <xdr:col>3</xdr:col>
      <xdr:colOff>149860</xdr:colOff>
      <xdr:row>51</xdr:row>
      <xdr:rowOff>152390</xdr:rowOff>
    </xdr:from>
    <xdr:to>
      <xdr:col>9</xdr:col>
      <xdr:colOff>498145</xdr:colOff>
      <xdr:row>55</xdr:row>
      <xdr:rowOff>40689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1764" t="6944" r="2645" b="11573"/>
        <a:stretch>
          <a:fillRect/>
        </a:stretch>
      </xdr:blipFill>
      <xdr:spPr>
        <a:xfrm>
          <a:off x="3655060" y="8839190"/>
          <a:ext cx="3442005" cy="558859"/>
        </a:xfrm>
        <a:prstGeom prst="rect">
          <a:avLst/>
        </a:prstGeom>
      </xdr:spPr>
    </xdr:pic>
    <xdr:clientData/>
  </xdr:twoCellAnchor>
  <xdr:twoCellAnchor editAs="oneCell">
    <xdr:from>
      <xdr:col>3</xdr:col>
      <xdr:colOff>149850</xdr:colOff>
      <xdr:row>49</xdr:row>
      <xdr:rowOff>22860</xdr:rowOff>
    </xdr:from>
    <xdr:to>
      <xdr:col>8</xdr:col>
      <xdr:colOff>408571</xdr:colOff>
      <xdr:row>51</xdr:row>
      <xdr:rowOff>113075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l="2116" t="8620" r="3174" b="14367"/>
        <a:stretch>
          <a:fillRect/>
        </a:stretch>
      </xdr:blipFill>
      <xdr:spPr>
        <a:xfrm>
          <a:off x="3655050" y="8374380"/>
          <a:ext cx="2841901" cy="425495"/>
        </a:xfrm>
        <a:prstGeom prst="rect">
          <a:avLst/>
        </a:prstGeom>
      </xdr:spPr>
    </xdr:pic>
    <xdr:clientData/>
  </xdr:twoCellAnchor>
  <xdr:twoCellAnchor editAs="oneCell">
    <xdr:from>
      <xdr:col>3</xdr:col>
      <xdr:colOff>149854</xdr:colOff>
      <xdr:row>46</xdr:row>
      <xdr:rowOff>83817</xdr:rowOff>
    </xdr:from>
    <xdr:to>
      <xdr:col>9</xdr:col>
      <xdr:colOff>336188</xdr:colOff>
      <xdr:row>48</xdr:row>
      <xdr:rowOff>164508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 l="1847" t="8771" r="2770" b="14619"/>
        <a:stretch>
          <a:fillRect/>
        </a:stretch>
      </xdr:blipFill>
      <xdr:spPr>
        <a:xfrm>
          <a:off x="3655054" y="7932417"/>
          <a:ext cx="3280054" cy="415971"/>
        </a:xfrm>
        <a:prstGeom prst="rect">
          <a:avLst/>
        </a:prstGeom>
      </xdr:spPr>
    </xdr:pic>
    <xdr:clientData/>
  </xdr:twoCellAnchor>
  <xdr:twoCellAnchor editAs="oneCell">
    <xdr:from>
      <xdr:col>3</xdr:col>
      <xdr:colOff>142240</xdr:colOff>
      <xdr:row>41</xdr:row>
      <xdr:rowOff>45712</xdr:rowOff>
    </xdr:from>
    <xdr:to>
      <xdr:col>10</xdr:col>
      <xdr:colOff>435343</xdr:colOff>
      <xdr:row>46</xdr:row>
      <xdr:rowOff>61671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 l="1498" t="4854" r="2247" b="8090"/>
        <a:stretch>
          <a:fillRect/>
        </a:stretch>
      </xdr:blipFill>
      <xdr:spPr>
        <a:xfrm>
          <a:off x="3647440" y="7056112"/>
          <a:ext cx="4080243" cy="854159"/>
        </a:xfrm>
        <a:prstGeom prst="rect">
          <a:avLst/>
        </a:prstGeom>
      </xdr:spPr>
    </xdr:pic>
    <xdr:clientData/>
  </xdr:twoCellAnchor>
  <xdr:twoCellAnchor editAs="oneCell">
    <xdr:from>
      <xdr:col>2</xdr:col>
      <xdr:colOff>256532</xdr:colOff>
      <xdr:row>31</xdr:row>
      <xdr:rowOff>53334</xdr:rowOff>
    </xdr:from>
    <xdr:to>
      <xdr:col>10</xdr:col>
      <xdr:colOff>376288</xdr:colOff>
      <xdr:row>34</xdr:row>
      <xdr:rowOff>137853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 l="1383" t="6666" r="2075" b="11110"/>
        <a:stretch>
          <a:fillRect/>
        </a:stretch>
      </xdr:blipFill>
      <xdr:spPr>
        <a:xfrm>
          <a:off x="3235952" y="5387334"/>
          <a:ext cx="4432676" cy="587439"/>
        </a:xfrm>
        <a:prstGeom prst="rect">
          <a:avLst/>
        </a:prstGeom>
      </xdr:spPr>
    </xdr:pic>
    <xdr:clientData/>
  </xdr:twoCellAnchor>
  <xdr:twoCellAnchor editAs="oneCell">
    <xdr:from>
      <xdr:col>5</xdr:col>
      <xdr:colOff>401311</xdr:colOff>
      <xdr:row>28</xdr:row>
      <xdr:rowOff>152389</xdr:rowOff>
    </xdr:from>
    <xdr:to>
      <xdr:col>11</xdr:col>
      <xdr:colOff>6596</xdr:colOff>
      <xdr:row>31</xdr:row>
      <xdr:rowOff>36865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 l="2110" t="9258" r="3164" b="15431"/>
        <a:stretch>
          <a:fillRect/>
        </a:stretch>
      </xdr:blipFill>
      <xdr:spPr>
        <a:xfrm>
          <a:off x="4935211" y="4983469"/>
          <a:ext cx="2851405" cy="387396"/>
        </a:xfrm>
        <a:prstGeom prst="rect">
          <a:avLst/>
        </a:prstGeom>
      </xdr:spPr>
    </xdr:pic>
    <xdr:clientData/>
  </xdr:twoCellAnchor>
  <xdr:twoCellAnchor editAs="oneCell">
    <xdr:from>
      <xdr:col>3</xdr:col>
      <xdr:colOff>142236</xdr:colOff>
      <xdr:row>26</xdr:row>
      <xdr:rowOff>53329</xdr:rowOff>
    </xdr:from>
    <xdr:to>
      <xdr:col>8</xdr:col>
      <xdr:colOff>439021</xdr:colOff>
      <xdr:row>28</xdr:row>
      <xdr:rowOff>105445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 l="2090" t="9258" r="3135" b="15431"/>
        <a:stretch>
          <a:fillRect/>
        </a:stretch>
      </xdr:blipFill>
      <xdr:spPr>
        <a:xfrm>
          <a:off x="3647436" y="4549129"/>
          <a:ext cx="2879965" cy="387396"/>
        </a:xfrm>
        <a:prstGeom prst="rect">
          <a:avLst/>
        </a:prstGeom>
      </xdr:spPr>
    </xdr:pic>
    <xdr:clientData/>
  </xdr:twoCellAnchor>
  <xdr:twoCellAnchor editAs="oneCell">
    <xdr:from>
      <xdr:col>3</xdr:col>
      <xdr:colOff>134612</xdr:colOff>
      <xdr:row>24</xdr:row>
      <xdr:rowOff>22852</xdr:rowOff>
    </xdr:from>
    <xdr:to>
      <xdr:col>9</xdr:col>
      <xdr:colOff>625811</xdr:colOff>
      <xdr:row>26</xdr:row>
      <xdr:rowOff>38773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 l="1696" t="9090" r="2544" b="15150"/>
        <a:stretch>
          <a:fillRect/>
        </a:stretch>
      </xdr:blipFill>
      <xdr:spPr>
        <a:xfrm>
          <a:off x="3639812" y="4137652"/>
          <a:ext cx="3584919" cy="396921"/>
        </a:xfrm>
        <a:prstGeom prst="rect">
          <a:avLst/>
        </a:prstGeom>
      </xdr:spPr>
    </xdr:pic>
    <xdr:clientData/>
  </xdr:twoCellAnchor>
  <xdr:twoCellAnchor editAs="oneCell">
    <xdr:from>
      <xdr:col>3</xdr:col>
      <xdr:colOff>187960</xdr:colOff>
      <xdr:row>17</xdr:row>
      <xdr:rowOff>144773</xdr:rowOff>
    </xdr:from>
    <xdr:to>
      <xdr:col>11</xdr:col>
      <xdr:colOff>2891</xdr:colOff>
      <xdr:row>22</xdr:row>
      <xdr:rowOff>75002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 l="1495" t="5555" r="2242" b="9258"/>
        <a:stretch>
          <a:fillRect/>
        </a:stretch>
      </xdr:blipFill>
      <xdr:spPr>
        <a:xfrm>
          <a:off x="3693160" y="3139433"/>
          <a:ext cx="4089751" cy="730329"/>
        </a:xfrm>
        <a:prstGeom prst="rect">
          <a:avLst/>
        </a:prstGeom>
      </xdr:spPr>
    </xdr:pic>
    <xdr:clientData/>
  </xdr:twoCellAnchor>
  <xdr:twoCellAnchor editAs="oneCell">
    <xdr:from>
      <xdr:col>0</xdr:col>
      <xdr:colOff>500372</xdr:colOff>
      <xdr:row>17</xdr:row>
      <xdr:rowOff>137157</xdr:rowOff>
    </xdr:from>
    <xdr:to>
      <xdr:col>3</xdr:col>
      <xdr:colOff>132343</xdr:colOff>
      <xdr:row>20</xdr:row>
      <xdr:rowOff>92121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 l="1927" t="8474" r="2890" b="14123"/>
        <a:stretch>
          <a:fillRect/>
        </a:stretch>
      </xdr:blipFill>
      <xdr:spPr>
        <a:xfrm>
          <a:off x="500372" y="3131817"/>
          <a:ext cx="3137171" cy="435024"/>
        </a:xfrm>
        <a:prstGeom prst="rect">
          <a:avLst/>
        </a:prstGeom>
      </xdr:spPr>
    </xdr:pic>
    <xdr:clientData/>
  </xdr:twoCellAnchor>
  <xdr:twoCellAnchor>
    <xdr:from>
      <xdr:col>2</xdr:col>
      <xdr:colOff>147637</xdr:colOff>
      <xdr:row>27</xdr:row>
      <xdr:rowOff>0</xdr:rowOff>
    </xdr:from>
    <xdr:to>
      <xdr:col>3</xdr:col>
      <xdr:colOff>152400</xdr:colOff>
      <xdr:row>37</xdr:row>
      <xdr:rowOff>28575</xdr:rowOff>
    </xdr:to>
    <xdr:sp macro="" textlink="">
      <xdr:nvSpPr>
        <xdr:cNvPr id="38" name="Freeform 37"/>
        <xdr:cNvSpPr/>
      </xdr:nvSpPr>
      <xdr:spPr>
        <a:xfrm>
          <a:off x="3043237" y="4600575"/>
          <a:ext cx="519113" cy="1666875"/>
        </a:xfrm>
        <a:custGeom>
          <a:avLst/>
          <a:gdLst>
            <a:gd name="connsiteX0" fmla="*/ 442912 w 442912"/>
            <a:gd name="connsiteY0" fmla="*/ 0 h 1657350"/>
            <a:gd name="connsiteX1" fmla="*/ 52387 w 442912"/>
            <a:gd name="connsiteY1" fmla="*/ 723900 h 1657350"/>
            <a:gd name="connsiteX2" fmla="*/ 128587 w 442912"/>
            <a:gd name="connsiteY2" fmla="*/ 1657350 h 16573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442912" h="1657350">
              <a:moveTo>
                <a:pt x="442912" y="0"/>
              </a:moveTo>
              <a:cubicBezTo>
                <a:pt x="273843" y="223837"/>
                <a:pt x="104775" y="447675"/>
                <a:pt x="52387" y="723900"/>
              </a:cubicBezTo>
              <a:cubicBezTo>
                <a:pt x="0" y="1000125"/>
                <a:pt x="64293" y="1328737"/>
                <a:pt x="128587" y="1657350"/>
              </a:cubicBezTo>
            </a:path>
          </a:pathLst>
        </a:custGeom>
        <a:ln w="19050">
          <a:solidFill>
            <a:schemeClr val="tx1"/>
          </a:solidFill>
          <a:prstDash val="sysDash"/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19050</xdr:colOff>
      <xdr:row>1</xdr:row>
      <xdr:rowOff>28575</xdr:rowOff>
    </xdr:from>
    <xdr:to>
      <xdr:col>10</xdr:col>
      <xdr:colOff>419100</xdr:colOff>
      <xdr:row>17</xdr:row>
      <xdr:rowOff>0</xdr:rowOff>
    </xdr:to>
    <xdr:graphicFrame macro="">
      <xdr:nvGraphicFramePr>
        <xdr:cNvPr id="210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457200</xdr:colOff>
      <xdr:row>39</xdr:row>
      <xdr:rowOff>95250</xdr:rowOff>
    </xdr:from>
    <xdr:to>
      <xdr:col>4</xdr:col>
      <xdr:colOff>53340</xdr:colOff>
      <xdr:row>41</xdr:row>
      <xdr:rowOff>60960</xdr:rowOff>
    </xdr:to>
    <xdr:sp macro="" textlink="">
      <xdr:nvSpPr>
        <xdr:cNvPr id="2101" name="Line 7"/>
        <xdr:cNvSpPr>
          <a:spLocks noChangeShapeType="1"/>
        </xdr:cNvSpPr>
      </xdr:nvSpPr>
      <xdr:spPr bwMode="auto">
        <a:xfrm flipH="1" flipV="1">
          <a:off x="3436620" y="6770370"/>
          <a:ext cx="632460" cy="30099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1</xdr:col>
      <xdr:colOff>771525</xdr:colOff>
      <xdr:row>42</xdr:row>
      <xdr:rowOff>85725</xdr:rowOff>
    </xdr:from>
    <xdr:to>
      <xdr:col>3</xdr:col>
      <xdr:colOff>144780</xdr:colOff>
      <xdr:row>52</xdr:row>
      <xdr:rowOff>83820</xdr:rowOff>
    </xdr:to>
    <xdr:sp macro="" textlink="">
      <xdr:nvSpPr>
        <xdr:cNvPr id="2102" name="Line 8"/>
        <xdr:cNvSpPr>
          <a:spLocks noChangeShapeType="1"/>
        </xdr:cNvSpPr>
      </xdr:nvSpPr>
      <xdr:spPr bwMode="auto">
        <a:xfrm flipH="1" flipV="1">
          <a:off x="2905125" y="7263765"/>
          <a:ext cx="744855" cy="1674495"/>
        </a:xfrm>
        <a:prstGeom prst="line">
          <a:avLst/>
        </a:prstGeom>
        <a:noFill/>
        <a:ln w="19050">
          <a:solidFill>
            <a:srgbClr val="000000"/>
          </a:solidFill>
          <a:prstDash val="sysDash"/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1</xdr:col>
      <xdr:colOff>790574</xdr:colOff>
      <xdr:row>41</xdr:row>
      <xdr:rowOff>95249</xdr:rowOff>
    </xdr:from>
    <xdr:to>
      <xdr:col>3</xdr:col>
      <xdr:colOff>160020</xdr:colOff>
      <xdr:row>49</xdr:row>
      <xdr:rowOff>114300</xdr:rowOff>
    </xdr:to>
    <xdr:sp macro="" textlink="">
      <xdr:nvSpPr>
        <xdr:cNvPr id="2103" name="Line 9"/>
        <xdr:cNvSpPr>
          <a:spLocks noChangeShapeType="1"/>
        </xdr:cNvSpPr>
      </xdr:nvSpPr>
      <xdr:spPr bwMode="auto">
        <a:xfrm flipH="1" flipV="1">
          <a:off x="2924174" y="7105649"/>
          <a:ext cx="741046" cy="1360171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1</xdr:col>
      <xdr:colOff>609598</xdr:colOff>
      <xdr:row>43</xdr:row>
      <xdr:rowOff>114298</xdr:rowOff>
    </xdr:from>
    <xdr:to>
      <xdr:col>2</xdr:col>
      <xdr:colOff>152399</xdr:colOff>
      <xdr:row>55</xdr:row>
      <xdr:rowOff>91439</xdr:rowOff>
    </xdr:to>
    <xdr:sp macro="" textlink="">
      <xdr:nvSpPr>
        <xdr:cNvPr id="2104" name="Line 10"/>
        <xdr:cNvSpPr>
          <a:spLocks noChangeShapeType="1"/>
        </xdr:cNvSpPr>
      </xdr:nvSpPr>
      <xdr:spPr bwMode="auto">
        <a:xfrm flipH="1" flipV="1">
          <a:off x="2743198" y="7459978"/>
          <a:ext cx="388621" cy="1988821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2</xdr:col>
      <xdr:colOff>466725</xdr:colOff>
      <xdr:row>34</xdr:row>
      <xdr:rowOff>114300</xdr:rowOff>
    </xdr:from>
    <xdr:to>
      <xdr:col>3</xdr:col>
      <xdr:colOff>175260</xdr:colOff>
      <xdr:row>38</xdr:row>
      <xdr:rowOff>57151</xdr:rowOff>
    </xdr:to>
    <xdr:sp macro="" textlink="">
      <xdr:nvSpPr>
        <xdr:cNvPr id="2105" name="Line 12"/>
        <xdr:cNvSpPr>
          <a:spLocks noChangeShapeType="1"/>
        </xdr:cNvSpPr>
      </xdr:nvSpPr>
      <xdr:spPr bwMode="auto">
        <a:xfrm flipH="1">
          <a:off x="3446145" y="5951220"/>
          <a:ext cx="234315" cy="613411"/>
        </a:xfrm>
        <a:prstGeom prst="line">
          <a:avLst/>
        </a:prstGeom>
        <a:noFill/>
        <a:ln w="19050">
          <a:solidFill>
            <a:srgbClr val="000000"/>
          </a:solidFill>
          <a:prstDash val="sysDash"/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2</xdr:col>
      <xdr:colOff>219074</xdr:colOff>
      <xdr:row>40</xdr:row>
      <xdr:rowOff>114300</xdr:rowOff>
    </xdr:from>
    <xdr:to>
      <xdr:col>3</xdr:col>
      <xdr:colOff>167640</xdr:colOff>
      <xdr:row>47</xdr:row>
      <xdr:rowOff>22860</xdr:rowOff>
    </xdr:to>
    <xdr:sp macro="" textlink="">
      <xdr:nvSpPr>
        <xdr:cNvPr id="2106" name="Line 17"/>
        <xdr:cNvSpPr>
          <a:spLocks noChangeShapeType="1"/>
        </xdr:cNvSpPr>
      </xdr:nvSpPr>
      <xdr:spPr bwMode="auto">
        <a:xfrm flipH="1" flipV="1">
          <a:off x="3198494" y="6957060"/>
          <a:ext cx="474346" cy="1082040"/>
        </a:xfrm>
        <a:prstGeom prst="line">
          <a:avLst/>
        </a:prstGeom>
        <a:noFill/>
        <a:ln w="19050">
          <a:solidFill>
            <a:srgbClr val="000000"/>
          </a:solidFill>
          <a:prstDash val="sysDash"/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1</xdr:col>
      <xdr:colOff>771524</xdr:colOff>
      <xdr:row>24</xdr:row>
      <xdr:rowOff>144780</xdr:rowOff>
    </xdr:from>
    <xdr:to>
      <xdr:col>3</xdr:col>
      <xdr:colOff>144780</xdr:colOff>
      <xdr:row>32</xdr:row>
      <xdr:rowOff>66674</xdr:rowOff>
    </xdr:to>
    <xdr:sp macro="" textlink="">
      <xdr:nvSpPr>
        <xdr:cNvPr id="2108" name="Line 17"/>
        <xdr:cNvSpPr>
          <a:spLocks noChangeShapeType="1"/>
        </xdr:cNvSpPr>
      </xdr:nvSpPr>
      <xdr:spPr bwMode="auto">
        <a:xfrm flipH="1">
          <a:off x="2905124" y="4259580"/>
          <a:ext cx="744856" cy="1308734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9</xdr:col>
      <xdr:colOff>638175</xdr:colOff>
      <xdr:row>31</xdr:row>
      <xdr:rowOff>19050</xdr:rowOff>
    </xdr:from>
    <xdr:to>
      <xdr:col>10</xdr:col>
      <xdr:colOff>463550</xdr:colOff>
      <xdr:row>37</xdr:row>
      <xdr:rowOff>95250</xdr:rowOff>
    </xdr:to>
    <xdr:sp macro="" textlink="">
      <xdr:nvSpPr>
        <xdr:cNvPr id="37" name="Freeform 36"/>
        <xdr:cNvSpPr/>
      </xdr:nvSpPr>
      <xdr:spPr>
        <a:xfrm>
          <a:off x="7048500" y="4953000"/>
          <a:ext cx="501650" cy="1057275"/>
        </a:xfrm>
        <a:custGeom>
          <a:avLst/>
          <a:gdLst>
            <a:gd name="connsiteX0" fmla="*/ 438150 w 501650"/>
            <a:gd name="connsiteY0" fmla="*/ 0 h 1057275"/>
            <a:gd name="connsiteX1" fmla="*/ 428625 w 501650"/>
            <a:gd name="connsiteY1" fmla="*/ 838200 h 1057275"/>
            <a:gd name="connsiteX2" fmla="*/ 0 w 501650"/>
            <a:gd name="connsiteY2" fmla="*/ 1057275 h 10572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501650" h="1057275">
              <a:moveTo>
                <a:pt x="438150" y="0"/>
              </a:moveTo>
              <a:cubicBezTo>
                <a:pt x="469900" y="330994"/>
                <a:pt x="501650" y="661988"/>
                <a:pt x="428625" y="838200"/>
              </a:cubicBezTo>
              <a:cubicBezTo>
                <a:pt x="355600" y="1014412"/>
                <a:pt x="177800" y="1035843"/>
                <a:pt x="0" y="1057275"/>
              </a:cubicBezTo>
            </a:path>
          </a:pathLst>
        </a:custGeom>
        <a:ln w="19050">
          <a:solidFill>
            <a:schemeClr val="tx1"/>
          </a:solidFill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41275</xdr:colOff>
      <xdr:row>4</xdr:row>
      <xdr:rowOff>66674</xdr:rowOff>
    </xdr:from>
    <xdr:to>
      <xdr:col>2</xdr:col>
      <xdr:colOff>247650</xdr:colOff>
      <xdr:row>17</xdr:row>
      <xdr:rowOff>142874</xdr:rowOff>
    </xdr:to>
    <xdr:sp macro="" textlink="">
      <xdr:nvSpPr>
        <xdr:cNvPr id="40" name="Freeform 39"/>
        <xdr:cNvSpPr/>
      </xdr:nvSpPr>
      <xdr:spPr>
        <a:xfrm>
          <a:off x="2936875" y="885824"/>
          <a:ext cx="206375" cy="2181225"/>
        </a:xfrm>
        <a:custGeom>
          <a:avLst/>
          <a:gdLst>
            <a:gd name="connsiteX0" fmla="*/ 15875 w 225425"/>
            <a:gd name="connsiteY0" fmla="*/ 2189162 h 2189162"/>
            <a:gd name="connsiteX1" fmla="*/ 34925 w 225425"/>
            <a:gd name="connsiteY1" fmla="*/ 360362 h 2189162"/>
            <a:gd name="connsiteX2" fmla="*/ 225425 w 225425"/>
            <a:gd name="connsiteY2" fmla="*/ 26987 h 218916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25425" h="2189162">
              <a:moveTo>
                <a:pt x="15875" y="2189162"/>
              </a:moveTo>
              <a:cubicBezTo>
                <a:pt x="7937" y="1454943"/>
                <a:pt x="0" y="720724"/>
                <a:pt x="34925" y="360362"/>
              </a:cubicBezTo>
              <a:cubicBezTo>
                <a:pt x="69850" y="0"/>
                <a:pt x="147637" y="13493"/>
                <a:pt x="225425" y="26987"/>
              </a:cubicBezTo>
            </a:path>
          </a:pathLst>
        </a:custGeom>
        <a:ln w="19050">
          <a:solidFill>
            <a:schemeClr val="tx1"/>
          </a:solidFill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9525</xdr:colOff>
      <xdr:row>4</xdr:row>
      <xdr:rowOff>76200</xdr:rowOff>
    </xdr:from>
    <xdr:to>
      <xdr:col>4</xdr:col>
      <xdr:colOff>95250</xdr:colOff>
      <xdr:row>17</xdr:row>
      <xdr:rowOff>152400</xdr:rowOff>
    </xdr:to>
    <xdr:sp macro="" textlink="">
      <xdr:nvSpPr>
        <xdr:cNvPr id="41" name="Freeform 40"/>
        <xdr:cNvSpPr/>
      </xdr:nvSpPr>
      <xdr:spPr>
        <a:xfrm>
          <a:off x="3914775" y="895350"/>
          <a:ext cx="85725" cy="2181225"/>
        </a:xfrm>
        <a:custGeom>
          <a:avLst/>
          <a:gdLst>
            <a:gd name="connsiteX0" fmla="*/ 15875 w 225425"/>
            <a:gd name="connsiteY0" fmla="*/ 2189162 h 2189162"/>
            <a:gd name="connsiteX1" fmla="*/ 34925 w 225425"/>
            <a:gd name="connsiteY1" fmla="*/ 360362 h 2189162"/>
            <a:gd name="connsiteX2" fmla="*/ 225425 w 225425"/>
            <a:gd name="connsiteY2" fmla="*/ 26987 h 218916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25425" h="2189162">
              <a:moveTo>
                <a:pt x="15875" y="2189162"/>
              </a:moveTo>
              <a:cubicBezTo>
                <a:pt x="7937" y="1454943"/>
                <a:pt x="0" y="720724"/>
                <a:pt x="34925" y="360362"/>
              </a:cubicBezTo>
              <a:cubicBezTo>
                <a:pt x="69850" y="0"/>
                <a:pt x="147637" y="13493"/>
                <a:pt x="225425" y="26987"/>
              </a:cubicBezTo>
            </a:path>
          </a:pathLst>
        </a:custGeom>
        <a:ln w="19050">
          <a:solidFill>
            <a:schemeClr val="tx1"/>
          </a:solidFill>
          <a:prstDash val="sysDash"/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11</xdr:col>
      <xdr:colOff>57150</xdr:colOff>
      <xdr:row>12</xdr:row>
      <xdr:rowOff>47625</xdr:rowOff>
    </xdr:from>
    <xdr:to>
      <xdr:col>13</xdr:col>
      <xdr:colOff>463535</xdr:colOff>
      <xdr:row>22</xdr:row>
      <xdr:rowOff>98413</xdr:rowOff>
    </xdr:to>
    <xdr:pic>
      <xdr:nvPicPr>
        <xdr:cNvPr id="32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 l="3419" t="2151" r="5129" b="3585"/>
        <a:stretch>
          <a:fillRect/>
        </a:stretch>
      </xdr:blipFill>
      <xdr:spPr bwMode="auto">
        <a:xfrm>
          <a:off x="7629525" y="2162175"/>
          <a:ext cx="1358885" cy="167003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25</xdr:row>
          <xdr:rowOff>0</xdr:rowOff>
        </xdr:from>
        <xdr:to>
          <xdr:col>1</xdr:col>
          <xdr:colOff>409575</xdr:colOff>
          <xdr:row>26</xdr:row>
          <xdr:rowOff>0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EAR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25</xdr:row>
          <xdr:rowOff>0</xdr:rowOff>
        </xdr:from>
        <xdr:to>
          <xdr:col>2</xdr:col>
          <xdr:colOff>0</xdr:colOff>
          <xdr:row>26</xdr:row>
          <xdr:rowOff>0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APR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419100</xdr:colOff>
          <xdr:row>18</xdr:row>
          <xdr:rowOff>133350</xdr:rowOff>
        </xdr:from>
        <xdr:to>
          <xdr:col>8</xdr:col>
          <xdr:colOff>57150</xdr:colOff>
          <xdr:row>21</xdr:row>
          <xdr:rowOff>19050</xdr:rowOff>
        </xdr:to>
        <xdr:sp macro="" textlink="">
          <xdr:nvSpPr>
            <xdr:cNvPr id="2065" name="Object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200025</xdr:colOff>
          <xdr:row>13</xdr:row>
          <xdr:rowOff>142875</xdr:rowOff>
        </xdr:from>
        <xdr:to>
          <xdr:col>11</xdr:col>
          <xdr:colOff>438150</xdr:colOff>
          <xdr:row>20</xdr:row>
          <xdr:rowOff>104775</xdr:rowOff>
        </xdr:to>
        <xdr:sp macro="" textlink="">
          <xdr:nvSpPr>
            <xdr:cNvPr id="2066" name="Object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904233</xdr:colOff>
      <xdr:row>55</xdr:row>
      <xdr:rowOff>68570</xdr:rowOff>
    </xdr:from>
    <xdr:to>
      <xdr:col>6</xdr:col>
      <xdr:colOff>180098</xdr:colOff>
      <xdr:row>59</xdr:row>
      <xdr:rowOff>137858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415" t="5494" r="2123" b="9157"/>
        <a:stretch>
          <a:fillRect/>
        </a:stretch>
      </xdr:blipFill>
      <xdr:spPr>
        <a:xfrm>
          <a:off x="904233" y="9222095"/>
          <a:ext cx="4190765" cy="716988"/>
        </a:xfrm>
        <a:prstGeom prst="rect">
          <a:avLst/>
        </a:prstGeom>
      </xdr:spPr>
    </xdr:pic>
    <xdr:clientData/>
  </xdr:twoCellAnchor>
  <xdr:twoCellAnchor editAs="oneCell">
    <xdr:from>
      <xdr:col>3</xdr:col>
      <xdr:colOff>149860</xdr:colOff>
      <xdr:row>51</xdr:row>
      <xdr:rowOff>152390</xdr:rowOff>
    </xdr:from>
    <xdr:to>
      <xdr:col>9</xdr:col>
      <xdr:colOff>498145</xdr:colOff>
      <xdr:row>55</xdr:row>
      <xdr:rowOff>40689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1764" t="6944" r="2645" b="11573"/>
        <a:stretch>
          <a:fillRect/>
        </a:stretch>
      </xdr:blipFill>
      <xdr:spPr>
        <a:xfrm>
          <a:off x="3559810" y="8658215"/>
          <a:ext cx="3358185" cy="535999"/>
        </a:xfrm>
        <a:prstGeom prst="rect">
          <a:avLst/>
        </a:prstGeom>
      </xdr:spPr>
    </xdr:pic>
    <xdr:clientData/>
  </xdr:twoCellAnchor>
  <xdr:twoCellAnchor editAs="oneCell">
    <xdr:from>
      <xdr:col>3</xdr:col>
      <xdr:colOff>149850</xdr:colOff>
      <xdr:row>49</xdr:row>
      <xdr:rowOff>22860</xdr:rowOff>
    </xdr:from>
    <xdr:to>
      <xdr:col>8</xdr:col>
      <xdr:colOff>408571</xdr:colOff>
      <xdr:row>51</xdr:row>
      <xdr:rowOff>113075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l="2116" t="8620" r="3174" b="14367"/>
        <a:stretch>
          <a:fillRect/>
        </a:stretch>
      </xdr:blipFill>
      <xdr:spPr>
        <a:xfrm>
          <a:off x="3559800" y="8204835"/>
          <a:ext cx="2773321" cy="414065"/>
        </a:xfrm>
        <a:prstGeom prst="rect">
          <a:avLst/>
        </a:prstGeom>
      </xdr:spPr>
    </xdr:pic>
    <xdr:clientData/>
  </xdr:twoCellAnchor>
  <xdr:twoCellAnchor editAs="oneCell">
    <xdr:from>
      <xdr:col>3</xdr:col>
      <xdr:colOff>149854</xdr:colOff>
      <xdr:row>46</xdr:row>
      <xdr:rowOff>83817</xdr:rowOff>
    </xdr:from>
    <xdr:to>
      <xdr:col>9</xdr:col>
      <xdr:colOff>336188</xdr:colOff>
      <xdr:row>49</xdr:row>
      <xdr:rowOff>2583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 l="1847" t="8771" r="2770" b="14619"/>
        <a:stretch>
          <a:fillRect/>
        </a:stretch>
      </xdr:blipFill>
      <xdr:spPr>
        <a:xfrm>
          <a:off x="3559804" y="7780017"/>
          <a:ext cx="3196234" cy="404541"/>
        </a:xfrm>
        <a:prstGeom prst="rect">
          <a:avLst/>
        </a:prstGeom>
      </xdr:spPr>
    </xdr:pic>
    <xdr:clientData/>
  </xdr:twoCellAnchor>
  <xdr:twoCellAnchor editAs="oneCell">
    <xdr:from>
      <xdr:col>3</xdr:col>
      <xdr:colOff>142240</xdr:colOff>
      <xdr:row>41</xdr:row>
      <xdr:rowOff>45712</xdr:rowOff>
    </xdr:from>
    <xdr:to>
      <xdr:col>10</xdr:col>
      <xdr:colOff>435343</xdr:colOff>
      <xdr:row>46</xdr:row>
      <xdr:rowOff>61671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 l="1498" t="4854" r="2247" b="8090"/>
        <a:stretch>
          <a:fillRect/>
        </a:stretch>
      </xdr:blipFill>
      <xdr:spPr>
        <a:xfrm>
          <a:off x="3552190" y="6932287"/>
          <a:ext cx="3979278" cy="825584"/>
        </a:xfrm>
        <a:prstGeom prst="rect">
          <a:avLst/>
        </a:prstGeom>
      </xdr:spPr>
    </xdr:pic>
    <xdr:clientData/>
  </xdr:twoCellAnchor>
  <xdr:twoCellAnchor editAs="oneCell">
    <xdr:from>
      <xdr:col>2</xdr:col>
      <xdr:colOff>256532</xdr:colOff>
      <xdr:row>31</xdr:row>
      <xdr:rowOff>53334</xdr:rowOff>
    </xdr:from>
    <xdr:to>
      <xdr:col>10</xdr:col>
      <xdr:colOff>376288</xdr:colOff>
      <xdr:row>34</xdr:row>
      <xdr:rowOff>137853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 l="1383" t="6666" r="2075" b="11110"/>
        <a:stretch>
          <a:fillRect/>
        </a:stretch>
      </xdr:blipFill>
      <xdr:spPr>
        <a:xfrm>
          <a:off x="3152132" y="5311134"/>
          <a:ext cx="4320281" cy="579819"/>
        </a:xfrm>
        <a:prstGeom prst="rect">
          <a:avLst/>
        </a:prstGeom>
      </xdr:spPr>
    </xdr:pic>
    <xdr:clientData/>
  </xdr:twoCellAnchor>
  <xdr:twoCellAnchor editAs="oneCell">
    <xdr:from>
      <xdr:col>5</xdr:col>
      <xdr:colOff>401311</xdr:colOff>
      <xdr:row>28</xdr:row>
      <xdr:rowOff>152389</xdr:rowOff>
    </xdr:from>
    <xdr:to>
      <xdr:col>11</xdr:col>
      <xdr:colOff>6596</xdr:colOff>
      <xdr:row>31</xdr:row>
      <xdr:rowOff>36865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 l="2110" t="9258" r="3164" b="15431"/>
        <a:stretch>
          <a:fillRect/>
        </a:stretch>
      </xdr:blipFill>
      <xdr:spPr>
        <a:xfrm>
          <a:off x="4811386" y="4914889"/>
          <a:ext cx="2767585" cy="379776"/>
        </a:xfrm>
        <a:prstGeom prst="rect">
          <a:avLst/>
        </a:prstGeom>
      </xdr:spPr>
    </xdr:pic>
    <xdr:clientData/>
  </xdr:twoCellAnchor>
  <xdr:twoCellAnchor editAs="oneCell">
    <xdr:from>
      <xdr:col>3</xdr:col>
      <xdr:colOff>142236</xdr:colOff>
      <xdr:row>26</xdr:row>
      <xdr:rowOff>53329</xdr:rowOff>
    </xdr:from>
    <xdr:to>
      <xdr:col>8</xdr:col>
      <xdr:colOff>439021</xdr:colOff>
      <xdr:row>28</xdr:row>
      <xdr:rowOff>105445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 l="2090" t="9258" r="3135" b="15431"/>
        <a:stretch>
          <a:fillRect/>
        </a:stretch>
      </xdr:blipFill>
      <xdr:spPr>
        <a:xfrm>
          <a:off x="3552186" y="4491979"/>
          <a:ext cx="2811385" cy="375966"/>
        </a:xfrm>
        <a:prstGeom prst="rect">
          <a:avLst/>
        </a:prstGeom>
      </xdr:spPr>
    </xdr:pic>
    <xdr:clientData/>
  </xdr:twoCellAnchor>
  <xdr:twoCellAnchor editAs="oneCell">
    <xdr:from>
      <xdr:col>3</xdr:col>
      <xdr:colOff>134612</xdr:colOff>
      <xdr:row>24</xdr:row>
      <xdr:rowOff>22852</xdr:rowOff>
    </xdr:from>
    <xdr:to>
      <xdr:col>9</xdr:col>
      <xdr:colOff>625811</xdr:colOff>
      <xdr:row>26</xdr:row>
      <xdr:rowOff>38773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 l="1696" t="9090" r="2544" b="15150"/>
        <a:stretch>
          <a:fillRect/>
        </a:stretch>
      </xdr:blipFill>
      <xdr:spPr>
        <a:xfrm>
          <a:off x="3544562" y="4080502"/>
          <a:ext cx="3501099" cy="396921"/>
        </a:xfrm>
        <a:prstGeom prst="rect">
          <a:avLst/>
        </a:prstGeom>
      </xdr:spPr>
    </xdr:pic>
    <xdr:clientData/>
  </xdr:twoCellAnchor>
  <xdr:twoCellAnchor editAs="oneCell">
    <xdr:from>
      <xdr:col>3</xdr:col>
      <xdr:colOff>187960</xdr:colOff>
      <xdr:row>17</xdr:row>
      <xdr:rowOff>144773</xdr:rowOff>
    </xdr:from>
    <xdr:to>
      <xdr:col>11</xdr:col>
      <xdr:colOff>2891</xdr:colOff>
      <xdr:row>22</xdr:row>
      <xdr:rowOff>75002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 l="1495" t="5555" r="2242" b="9258"/>
        <a:stretch>
          <a:fillRect/>
        </a:stretch>
      </xdr:blipFill>
      <xdr:spPr>
        <a:xfrm>
          <a:off x="3597910" y="3068948"/>
          <a:ext cx="3977356" cy="739854"/>
        </a:xfrm>
        <a:prstGeom prst="rect">
          <a:avLst/>
        </a:prstGeom>
      </xdr:spPr>
    </xdr:pic>
    <xdr:clientData/>
  </xdr:twoCellAnchor>
  <xdr:twoCellAnchor editAs="oneCell">
    <xdr:from>
      <xdr:col>0</xdr:col>
      <xdr:colOff>500372</xdr:colOff>
      <xdr:row>17</xdr:row>
      <xdr:rowOff>137157</xdr:rowOff>
    </xdr:from>
    <xdr:to>
      <xdr:col>3</xdr:col>
      <xdr:colOff>132343</xdr:colOff>
      <xdr:row>20</xdr:row>
      <xdr:rowOff>92121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 l="1927" t="8474" r="2890" b="14123"/>
        <a:stretch>
          <a:fillRect/>
        </a:stretch>
      </xdr:blipFill>
      <xdr:spPr>
        <a:xfrm>
          <a:off x="500372" y="3061332"/>
          <a:ext cx="3041921" cy="440739"/>
        </a:xfrm>
        <a:prstGeom prst="rect">
          <a:avLst/>
        </a:prstGeom>
      </xdr:spPr>
    </xdr:pic>
    <xdr:clientData/>
  </xdr:twoCellAnchor>
  <xdr:twoCellAnchor>
    <xdr:from>
      <xdr:col>2</xdr:col>
      <xdr:colOff>147637</xdr:colOff>
      <xdr:row>27</xdr:row>
      <xdr:rowOff>0</xdr:rowOff>
    </xdr:from>
    <xdr:to>
      <xdr:col>3</xdr:col>
      <xdr:colOff>152400</xdr:colOff>
      <xdr:row>37</xdr:row>
      <xdr:rowOff>28575</xdr:rowOff>
    </xdr:to>
    <xdr:sp macro="" textlink="">
      <xdr:nvSpPr>
        <xdr:cNvPr id="13" name="Freeform 12"/>
        <xdr:cNvSpPr/>
      </xdr:nvSpPr>
      <xdr:spPr>
        <a:xfrm>
          <a:off x="3043237" y="4600575"/>
          <a:ext cx="519113" cy="1666875"/>
        </a:xfrm>
        <a:custGeom>
          <a:avLst/>
          <a:gdLst>
            <a:gd name="connsiteX0" fmla="*/ 442912 w 442912"/>
            <a:gd name="connsiteY0" fmla="*/ 0 h 1657350"/>
            <a:gd name="connsiteX1" fmla="*/ 52387 w 442912"/>
            <a:gd name="connsiteY1" fmla="*/ 723900 h 1657350"/>
            <a:gd name="connsiteX2" fmla="*/ 128587 w 442912"/>
            <a:gd name="connsiteY2" fmla="*/ 1657350 h 16573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442912" h="1657350">
              <a:moveTo>
                <a:pt x="442912" y="0"/>
              </a:moveTo>
              <a:cubicBezTo>
                <a:pt x="273843" y="223837"/>
                <a:pt x="104775" y="447675"/>
                <a:pt x="52387" y="723900"/>
              </a:cubicBezTo>
              <a:cubicBezTo>
                <a:pt x="0" y="1000125"/>
                <a:pt x="64293" y="1328737"/>
                <a:pt x="128587" y="1657350"/>
              </a:cubicBezTo>
            </a:path>
          </a:pathLst>
        </a:custGeom>
        <a:ln w="19050">
          <a:solidFill>
            <a:schemeClr val="tx1"/>
          </a:solidFill>
          <a:prstDash val="sysDash"/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19050</xdr:colOff>
      <xdr:row>1</xdr:row>
      <xdr:rowOff>28575</xdr:rowOff>
    </xdr:from>
    <xdr:to>
      <xdr:col>10</xdr:col>
      <xdr:colOff>419100</xdr:colOff>
      <xdr:row>17</xdr:row>
      <xdr:rowOff>0</xdr:rowOff>
    </xdr:to>
    <xdr:graphicFrame macro="">
      <xdr:nvGraphicFramePr>
        <xdr:cNvPr id="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457200</xdr:colOff>
      <xdr:row>39</xdr:row>
      <xdr:rowOff>95250</xdr:rowOff>
    </xdr:from>
    <xdr:to>
      <xdr:col>4</xdr:col>
      <xdr:colOff>53340</xdr:colOff>
      <xdr:row>41</xdr:row>
      <xdr:rowOff>60960</xdr:rowOff>
    </xdr:to>
    <xdr:sp macro="" textlink="">
      <xdr:nvSpPr>
        <xdr:cNvPr id="15" name="Line 7"/>
        <xdr:cNvSpPr>
          <a:spLocks noChangeShapeType="1"/>
        </xdr:cNvSpPr>
      </xdr:nvSpPr>
      <xdr:spPr bwMode="auto">
        <a:xfrm flipH="1" flipV="1">
          <a:off x="3352800" y="6657975"/>
          <a:ext cx="605790" cy="28956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1</xdr:col>
      <xdr:colOff>771525</xdr:colOff>
      <xdr:row>42</xdr:row>
      <xdr:rowOff>85725</xdr:rowOff>
    </xdr:from>
    <xdr:to>
      <xdr:col>3</xdr:col>
      <xdr:colOff>144780</xdr:colOff>
      <xdr:row>52</xdr:row>
      <xdr:rowOff>83820</xdr:rowOff>
    </xdr:to>
    <xdr:sp macro="" textlink="">
      <xdr:nvSpPr>
        <xdr:cNvPr id="16" name="Line 8"/>
        <xdr:cNvSpPr>
          <a:spLocks noChangeShapeType="1"/>
        </xdr:cNvSpPr>
      </xdr:nvSpPr>
      <xdr:spPr bwMode="auto">
        <a:xfrm flipH="1" flipV="1">
          <a:off x="2847975" y="7134225"/>
          <a:ext cx="706755" cy="1617345"/>
        </a:xfrm>
        <a:prstGeom prst="line">
          <a:avLst/>
        </a:prstGeom>
        <a:noFill/>
        <a:ln w="19050">
          <a:solidFill>
            <a:srgbClr val="000000"/>
          </a:solidFill>
          <a:prstDash val="sysDash"/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1</xdr:col>
      <xdr:colOff>790574</xdr:colOff>
      <xdr:row>41</xdr:row>
      <xdr:rowOff>95249</xdr:rowOff>
    </xdr:from>
    <xdr:to>
      <xdr:col>3</xdr:col>
      <xdr:colOff>160020</xdr:colOff>
      <xdr:row>49</xdr:row>
      <xdr:rowOff>114300</xdr:rowOff>
    </xdr:to>
    <xdr:sp macro="" textlink="">
      <xdr:nvSpPr>
        <xdr:cNvPr id="17" name="Line 9"/>
        <xdr:cNvSpPr>
          <a:spLocks noChangeShapeType="1"/>
        </xdr:cNvSpPr>
      </xdr:nvSpPr>
      <xdr:spPr bwMode="auto">
        <a:xfrm flipH="1" flipV="1">
          <a:off x="2867024" y="6981824"/>
          <a:ext cx="702946" cy="1314451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1</xdr:col>
      <xdr:colOff>609598</xdr:colOff>
      <xdr:row>43</xdr:row>
      <xdr:rowOff>114298</xdr:rowOff>
    </xdr:from>
    <xdr:to>
      <xdr:col>2</xdr:col>
      <xdr:colOff>152399</xdr:colOff>
      <xdr:row>55</xdr:row>
      <xdr:rowOff>91439</xdr:rowOff>
    </xdr:to>
    <xdr:sp macro="" textlink="">
      <xdr:nvSpPr>
        <xdr:cNvPr id="18" name="Line 10"/>
        <xdr:cNvSpPr>
          <a:spLocks noChangeShapeType="1"/>
        </xdr:cNvSpPr>
      </xdr:nvSpPr>
      <xdr:spPr bwMode="auto">
        <a:xfrm flipH="1" flipV="1">
          <a:off x="2686048" y="7324723"/>
          <a:ext cx="361951" cy="1920241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2</xdr:col>
      <xdr:colOff>466725</xdr:colOff>
      <xdr:row>34</xdr:row>
      <xdr:rowOff>114300</xdr:rowOff>
    </xdr:from>
    <xdr:to>
      <xdr:col>3</xdr:col>
      <xdr:colOff>175260</xdr:colOff>
      <xdr:row>38</xdr:row>
      <xdr:rowOff>57151</xdr:rowOff>
    </xdr:to>
    <xdr:sp macro="" textlink="">
      <xdr:nvSpPr>
        <xdr:cNvPr id="19" name="Line 12"/>
        <xdr:cNvSpPr>
          <a:spLocks noChangeShapeType="1"/>
        </xdr:cNvSpPr>
      </xdr:nvSpPr>
      <xdr:spPr bwMode="auto">
        <a:xfrm flipH="1">
          <a:off x="3362325" y="5867400"/>
          <a:ext cx="222885" cy="590551"/>
        </a:xfrm>
        <a:prstGeom prst="line">
          <a:avLst/>
        </a:prstGeom>
        <a:noFill/>
        <a:ln w="19050">
          <a:solidFill>
            <a:srgbClr val="000000"/>
          </a:solidFill>
          <a:prstDash val="sysDash"/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2</xdr:col>
      <xdr:colOff>219074</xdr:colOff>
      <xdr:row>40</xdr:row>
      <xdr:rowOff>114300</xdr:rowOff>
    </xdr:from>
    <xdr:to>
      <xdr:col>3</xdr:col>
      <xdr:colOff>167640</xdr:colOff>
      <xdr:row>47</xdr:row>
      <xdr:rowOff>22860</xdr:rowOff>
    </xdr:to>
    <xdr:sp macro="" textlink="">
      <xdr:nvSpPr>
        <xdr:cNvPr id="20" name="Line 17"/>
        <xdr:cNvSpPr>
          <a:spLocks noChangeShapeType="1"/>
        </xdr:cNvSpPr>
      </xdr:nvSpPr>
      <xdr:spPr bwMode="auto">
        <a:xfrm flipH="1" flipV="1">
          <a:off x="3114674" y="6838950"/>
          <a:ext cx="462916" cy="1042035"/>
        </a:xfrm>
        <a:prstGeom prst="line">
          <a:avLst/>
        </a:prstGeom>
        <a:noFill/>
        <a:ln w="19050">
          <a:solidFill>
            <a:srgbClr val="000000"/>
          </a:solidFill>
          <a:prstDash val="sysDash"/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1</xdr:col>
      <xdr:colOff>771524</xdr:colOff>
      <xdr:row>24</xdr:row>
      <xdr:rowOff>144780</xdr:rowOff>
    </xdr:from>
    <xdr:to>
      <xdr:col>3</xdr:col>
      <xdr:colOff>144780</xdr:colOff>
      <xdr:row>32</xdr:row>
      <xdr:rowOff>66674</xdr:rowOff>
    </xdr:to>
    <xdr:sp macro="" textlink="">
      <xdr:nvSpPr>
        <xdr:cNvPr id="21" name="Line 17"/>
        <xdr:cNvSpPr>
          <a:spLocks noChangeShapeType="1"/>
        </xdr:cNvSpPr>
      </xdr:nvSpPr>
      <xdr:spPr bwMode="auto">
        <a:xfrm flipH="1">
          <a:off x="2847974" y="4202430"/>
          <a:ext cx="706756" cy="1283969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9</xdr:col>
      <xdr:colOff>638175</xdr:colOff>
      <xdr:row>31</xdr:row>
      <xdr:rowOff>19050</xdr:rowOff>
    </xdr:from>
    <xdr:to>
      <xdr:col>10</xdr:col>
      <xdr:colOff>463550</xdr:colOff>
      <xdr:row>37</xdr:row>
      <xdr:rowOff>95250</xdr:rowOff>
    </xdr:to>
    <xdr:sp macro="" textlink="">
      <xdr:nvSpPr>
        <xdr:cNvPr id="22" name="Freeform 21"/>
        <xdr:cNvSpPr/>
      </xdr:nvSpPr>
      <xdr:spPr>
        <a:xfrm>
          <a:off x="7058025" y="5276850"/>
          <a:ext cx="501650" cy="1057275"/>
        </a:xfrm>
        <a:custGeom>
          <a:avLst/>
          <a:gdLst>
            <a:gd name="connsiteX0" fmla="*/ 438150 w 501650"/>
            <a:gd name="connsiteY0" fmla="*/ 0 h 1057275"/>
            <a:gd name="connsiteX1" fmla="*/ 428625 w 501650"/>
            <a:gd name="connsiteY1" fmla="*/ 838200 h 1057275"/>
            <a:gd name="connsiteX2" fmla="*/ 0 w 501650"/>
            <a:gd name="connsiteY2" fmla="*/ 1057275 h 10572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501650" h="1057275">
              <a:moveTo>
                <a:pt x="438150" y="0"/>
              </a:moveTo>
              <a:cubicBezTo>
                <a:pt x="469900" y="330994"/>
                <a:pt x="501650" y="661988"/>
                <a:pt x="428625" y="838200"/>
              </a:cubicBezTo>
              <a:cubicBezTo>
                <a:pt x="355600" y="1014412"/>
                <a:pt x="177800" y="1035843"/>
                <a:pt x="0" y="1057275"/>
              </a:cubicBezTo>
            </a:path>
          </a:pathLst>
        </a:custGeom>
        <a:ln w="19050">
          <a:solidFill>
            <a:schemeClr val="tx1"/>
          </a:solidFill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41275</xdr:colOff>
      <xdr:row>4</xdr:row>
      <xdr:rowOff>66674</xdr:rowOff>
    </xdr:from>
    <xdr:to>
      <xdr:col>2</xdr:col>
      <xdr:colOff>247650</xdr:colOff>
      <xdr:row>17</xdr:row>
      <xdr:rowOff>142874</xdr:rowOff>
    </xdr:to>
    <xdr:sp macro="" textlink="">
      <xdr:nvSpPr>
        <xdr:cNvPr id="23" name="Freeform 22"/>
        <xdr:cNvSpPr/>
      </xdr:nvSpPr>
      <xdr:spPr>
        <a:xfrm>
          <a:off x="2936875" y="885824"/>
          <a:ext cx="206375" cy="2181225"/>
        </a:xfrm>
        <a:custGeom>
          <a:avLst/>
          <a:gdLst>
            <a:gd name="connsiteX0" fmla="*/ 15875 w 225425"/>
            <a:gd name="connsiteY0" fmla="*/ 2189162 h 2189162"/>
            <a:gd name="connsiteX1" fmla="*/ 34925 w 225425"/>
            <a:gd name="connsiteY1" fmla="*/ 360362 h 2189162"/>
            <a:gd name="connsiteX2" fmla="*/ 225425 w 225425"/>
            <a:gd name="connsiteY2" fmla="*/ 26987 h 218916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25425" h="2189162">
              <a:moveTo>
                <a:pt x="15875" y="2189162"/>
              </a:moveTo>
              <a:cubicBezTo>
                <a:pt x="7937" y="1454943"/>
                <a:pt x="0" y="720724"/>
                <a:pt x="34925" y="360362"/>
              </a:cubicBezTo>
              <a:cubicBezTo>
                <a:pt x="69850" y="0"/>
                <a:pt x="147637" y="13493"/>
                <a:pt x="225425" y="26987"/>
              </a:cubicBezTo>
            </a:path>
          </a:pathLst>
        </a:custGeom>
        <a:ln w="19050">
          <a:solidFill>
            <a:schemeClr val="tx1"/>
          </a:solidFill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9525</xdr:colOff>
      <xdr:row>4</xdr:row>
      <xdr:rowOff>76200</xdr:rowOff>
    </xdr:from>
    <xdr:to>
      <xdr:col>4</xdr:col>
      <xdr:colOff>95250</xdr:colOff>
      <xdr:row>17</xdr:row>
      <xdr:rowOff>152400</xdr:rowOff>
    </xdr:to>
    <xdr:sp macro="" textlink="">
      <xdr:nvSpPr>
        <xdr:cNvPr id="24" name="Freeform 23"/>
        <xdr:cNvSpPr/>
      </xdr:nvSpPr>
      <xdr:spPr>
        <a:xfrm>
          <a:off x="3914775" y="895350"/>
          <a:ext cx="85725" cy="2181225"/>
        </a:xfrm>
        <a:custGeom>
          <a:avLst/>
          <a:gdLst>
            <a:gd name="connsiteX0" fmla="*/ 15875 w 225425"/>
            <a:gd name="connsiteY0" fmla="*/ 2189162 h 2189162"/>
            <a:gd name="connsiteX1" fmla="*/ 34925 w 225425"/>
            <a:gd name="connsiteY1" fmla="*/ 360362 h 2189162"/>
            <a:gd name="connsiteX2" fmla="*/ 225425 w 225425"/>
            <a:gd name="connsiteY2" fmla="*/ 26987 h 218916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25425" h="2189162">
              <a:moveTo>
                <a:pt x="15875" y="2189162"/>
              </a:moveTo>
              <a:cubicBezTo>
                <a:pt x="7937" y="1454943"/>
                <a:pt x="0" y="720724"/>
                <a:pt x="34925" y="360362"/>
              </a:cubicBezTo>
              <a:cubicBezTo>
                <a:pt x="69850" y="0"/>
                <a:pt x="147637" y="13493"/>
                <a:pt x="225425" y="26987"/>
              </a:cubicBezTo>
            </a:path>
          </a:pathLst>
        </a:custGeom>
        <a:ln w="19050">
          <a:solidFill>
            <a:schemeClr val="tx1"/>
          </a:solidFill>
          <a:prstDash val="sysDash"/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11</xdr:col>
      <xdr:colOff>57150</xdr:colOff>
      <xdr:row>12</xdr:row>
      <xdr:rowOff>47625</xdr:rowOff>
    </xdr:from>
    <xdr:to>
      <xdr:col>13</xdr:col>
      <xdr:colOff>463535</xdr:colOff>
      <xdr:row>22</xdr:row>
      <xdr:rowOff>98413</xdr:rowOff>
    </xdr:to>
    <xdr:pic>
      <xdr:nvPicPr>
        <xdr:cNvPr id="25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 l="3419" t="2151" r="5129" b="3585"/>
        <a:stretch>
          <a:fillRect/>
        </a:stretch>
      </xdr:blipFill>
      <xdr:spPr bwMode="auto">
        <a:xfrm>
          <a:off x="7629525" y="2162175"/>
          <a:ext cx="1358885" cy="167003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25</xdr:row>
          <xdr:rowOff>0</xdr:rowOff>
        </xdr:from>
        <xdr:to>
          <xdr:col>1</xdr:col>
          <xdr:colOff>409575</xdr:colOff>
          <xdr:row>26</xdr:row>
          <xdr:rowOff>0</xdr:rowOff>
        </xdr:to>
        <xdr:sp macro="" textlink="">
          <xdr:nvSpPr>
            <xdr:cNvPr id="4097" name="Option 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EAR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25</xdr:row>
          <xdr:rowOff>0</xdr:rowOff>
        </xdr:from>
        <xdr:to>
          <xdr:col>2</xdr:col>
          <xdr:colOff>0</xdr:colOff>
          <xdr:row>26</xdr:row>
          <xdr:rowOff>0</xdr:rowOff>
        </xdr:to>
        <xdr:sp macro="" textlink="">
          <xdr:nvSpPr>
            <xdr:cNvPr id="4098" name="Option Butto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APR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419100</xdr:colOff>
          <xdr:row>18</xdr:row>
          <xdr:rowOff>133350</xdr:rowOff>
        </xdr:from>
        <xdr:to>
          <xdr:col>8</xdr:col>
          <xdr:colOff>57150</xdr:colOff>
          <xdr:row>21</xdr:row>
          <xdr:rowOff>19050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200025</xdr:colOff>
          <xdr:row>13</xdr:row>
          <xdr:rowOff>142875</xdr:rowOff>
        </xdr:from>
        <xdr:to>
          <xdr:col>11</xdr:col>
          <xdr:colOff>438150</xdr:colOff>
          <xdr:row>20</xdr:row>
          <xdr:rowOff>104775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904233</xdr:colOff>
      <xdr:row>55</xdr:row>
      <xdr:rowOff>68570</xdr:rowOff>
    </xdr:from>
    <xdr:to>
      <xdr:col>6</xdr:col>
      <xdr:colOff>180098</xdr:colOff>
      <xdr:row>59</xdr:row>
      <xdr:rowOff>137858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415" t="5494" r="2123" b="9157"/>
        <a:stretch>
          <a:fillRect/>
        </a:stretch>
      </xdr:blipFill>
      <xdr:spPr>
        <a:xfrm>
          <a:off x="904233" y="9222095"/>
          <a:ext cx="4190765" cy="716988"/>
        </a:xfrm>
        <a:prstGeom prst="rect">
          <a:avLst/>
        </a:prstGeom>
      </xdr:spPr>
    </xdr:pic>
    <xdr:clientData/>
  </xdr:twoCellAnchor>
  <xdr:twoCellAnchor editAs="oneCell">
    <xdr:from>
      <xdr:col>3</xdr:col>
      <xdr:colOff>149860</xdr:colOff>
      <xdr:row>51</xdr:row>
      <xdr:rowOff>152390</xdr:rowOff>
    </xdr:from>
    <xdr:to>
      <xdr:col>9</xdr:col>
      <xdr:colOff>498145</xdr:colOff>
      <xdr:row>55</xdr:row>
      <xdr:rowOff>40689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1764" t="6944" r="2645" b="11573"/>
        <a:stretch>
          <a:fillRect/>
        </a:stretch>
      </xdr:blipFill>
      <xdr:spPr>
        <a:xfrm>
          <a:off x="3559810" y="8658215"/>
          <a:ext cx="3358185" cy="535999"/>
        </a:xfrm>
        <a:prstGeom prst="rect">
          <a:avLst/>
        </a:prstGeom>
      </xdr:spPr>
    </xdr:pic>
    <xdr:clientData/>
  </xdr:twoCellAnchor>
  <xdr:twoCellAnchor editAs="oneCell">
    <xdr:from>
      <xdr:col>3</xdr:col>
      <xdr:colOff>149850</xdr:colOff>
      <xdr:row>49</xdr:row>
      <xdr:rowOff>22860</xdr:rowOff>
    </xdr:from>
    <xdr:to>
      <xdr:col>8</xdr:col>
      <xdr:colOff>408571</xdr:colOff>
      <xdr:row>51</xdr:row>
      <xdr:rowOff>113075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l="2116" t="8620" r="3174" b="14367"/>
        <a:stretch>
          <a:fillRect/>
        </a:stretch>
      </xdr:blipFill>
      <xdr:spPr>
        <a:xfrm>
          <a:off x="3559800" y="8204835"/>
          <a:ext cx="2773321" cy="414065"/>
        </a:xfrm>
        <a:prstGeom prst="rect">
          <a:avLst/>
        </a:prstGeom>
      </xdr:spPr>
    </xdr:pic>
    <xdr:clientData/>
  </xdr:twoCellAnchor>
  <xdr:twoCellAnchor editAs="oneCell">
    <xdr:from>
      <xdr:col>3</xdr:col>
      <xdr:colOff>149854</xdr:colOff>
      <xdr:row>46</xdr:row>
      <xdr:rowOff>83817</xdr:rowOff>
    </xdr:from>
    <xdr:to>
      <xdr:col>9</xdr:col>
      <xdr:colOff>336188</xdr:colOff>
      <xdr:row>49</xdr:row>
      <xdr:rowOff>2583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 l="1847" t="8771" r="2770" b="14619"/>
        <a:stretch>
          <a:fillRect/>
        </a:stretch>
      </xdr:blipFill>
      <xdr:spPr>
        <a:xfrm>
          <a:off x="3559804" y="7780017"/>
          <a:ext cx="3196234" cy="404541"/>
        </a:xfrm>
        <a:prstGeom prst="rect">
          <a:avLst/>
        </a:prstGeom>
      </xdr:spPr>
    </xdr:pic>
    <xdr:clientData/>
  </xdr:twoCellAnchor>
  <xdr:twoCellAnchor editAs="oneCell">
    <xdr:from>
      <xdr:col>3</xdr:col>
      <xdr:colOff>142240</xdr:colOff>
      <xdr:row>41</xdr:row>
      <xdr:rowOff>45712</xdr:rowOff>
    </xdr:from>
    <xdr:to>
      <xdr:col>10</xdr:col>
      <xdr:colOff>435343</xdr:colOff>
      <xdr:row>46</xdr:row>
      <xdr:rowOff>61671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 l="1498" t="4854" r="2247" b="8090"/>
        <a:stretch>
          <a:fillRect/>
        </a:stretch>
      </xdr:blipFill>
      <xdr:spPr>
        <a:xfrm>
          <a:off x="3552190" y="6932287"/>
          <a:ext cx="3979278" cy="825584"/>
        </a:xfrm>
        <a:prstGeom prst="rect">
          <a:avLst/>
        </a:prstGeom>
      </xdr:spPr>
    </xdr:pic>
    <xdr:clientData/>
  </xdr:twoCellAnchor>
  <xdr:twoCellAnchor editAs="oneCell">
    <xdr:from>
      <xdr:col>2</xdr:col>
      <xdr:colOff>256532</xdr:colOff>
      <xdr:row>31</xdr:row>
      <xdr:rowOff>53334</xdr:rowOff>
    </xdr:from>
    <xdr:to>
      <xdr:col>10</xdr:col>
      <xdr:colOff>376288</xdr:colOff>
      <xdr:row>34</xdr:row>
      <xdr:rowOff>137853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 l="1383" t="6666" r="2075" b="11110"/>
        <a:stretch>
          <a:fillRect/>
        </a:stretch>
      </xdr:blipFill>
      <xdr:spPr>
        <a:xfrm>
          <a:off x="3152132" y="5311134"/>
          <a:ext cx="4320281" cy="579819"/>
        </a:xfrm>
        <a:prstGeom prst="rect">
          <a:avLst/>
        </a:prstGeom>
      </xdr:spPr>
    </xdr:pic>
    <xdr:clientData/>
  </xdr:twoCellAnchor>
  <xdr:twoCellAnchor editAs="oneCell">
    <xdr:from>
      <xdr:col>5</xdr:col>
      <xdr:colOff>401311</xdr:colOff>
      <xdr:row>28</xdr:row>
      <xdr:rowOff>152389</xdr:rowOff>
    </xdr:from>
    <xdr:to>
      <xdr:col>11</xdr:col>
      <xdr:colOff>6596</xdr:colOff>
      <xdr:row>31</xdr:row>
      <xdr:rowOff>36865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 l="2110" t="9258" r="3164" b="15431"/>
        <a:stretch>
          <a:fillRect/>
        </a:stretch>
      </xdr:blipFill>
      <xdr:spPr>
        <a:xfrm>
          <a:off x="4811386" y="4914889"/>
          <a:ext cx="2767585" cy="379776"/>
        </a:xfrm>
        <a:prstGeom prst="rect">
          <a:avLst/>
        </a:prstGeom>
      </xdr:spPr>
    </xdr:pic>
    <xdr:clientData/>
  </xdr:twoCellAnchor>
  <xdr:twoCellAnchor editAs="oneCell">
    <xdr:from>
      <xdr:col>3</xdr:col>
      <xdr:colOff>142236</xdr:colOff>
      <xdr:row>26</xdr:row>
      <xdr:rowOff>53329</xdr:rowOff>
    </xdr:from>
    <xdr:to>
      <xdr:col>8</xdr:col>
      <xdr:colOff>439021</xdr:colOff>
      <xdr:row>28</xdr:row>
      <xdr:rowOff>105445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 l="2090" t="9258" r="3135" b="15431"/>
        <a:stretch>
          <a:fillRect/>
        </a:stretch>
      </xdr:blipFill>
      <xdr:spPr>
        <a:xfrm>
          <a:off x="3552186" y="4491979"/>
          <a:ext cx="2811385" cy="375966"/>
        </a:xfrm>
        <a:prstGeom prst="rect">
          <a:avLst/>
        </a:prstGeom>
      </xdr:spPr>
    </xdr:pic>
    <xdr:clientData/>
  </xdr:twoCellAnchor>
  <xdr:twoCellAnchor editAs="oneCell">
    <xdr:from>
      <xdr:col>3</xdr:col>
      <xdr:colOff>134612</xdr:colOff>
      <xdr:row>24</xdr:row>
      <xdr:rowOff>22852</xdr:rowOff>
    </xdr:from>
    <xdr:to>
      <xdr:col>9</xdr:col>
      <xdr:colOff>625811</xdr:colOff>
      <xdr:row>26</xdr:row>
      <xdr:rowOff>38773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 l="1696" t="9090" r="2544" b="15150"/>
        <a:stretch>
          <a:fillRect/>
        </a:stretch>
      </xdr:blipFill>
      <xdr:spPr>
        <a:xfrm>
          <a:off x="3544562" y="4080502"/>
          <a:ext cx="3501099" cy="396921"/>
        </a:xfrm>
        <a:prstGeom prst="rect">
          <a:avLst/>
        </a:prstGeom>
      </xdr:spPr>
    </xdr:pic>
    <xdr:clientData/>
  </xdr:twoCellAnchor>
  <xdr:twoCellAnchor editAs="oneCell">
    <xdr:from>
      <xdr:col>3</xdr:col>
      <xdr:colOff>187960</xdr:colOff>
      <xdr:row>17</xdr:row>
      <xdr:rowOff>144773</xdr:rowOff>
    </xdr:from>
    <xdr:to>
      <xdr:col>11</xdr:col>
      <xdr:colOff>2891</xdr:colOff>
      <xdr:row>22</xdr:row>
      <xdr:rowOff>75002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 l="1495" t="5555" r="2242" b="9258"/>
        <a:stretch>
          <a:fillRect/>
        </a:stretch>
      </xdr:blipFill>
      <xdr:spPr>
        <a:xfrm>
          <a:off x="3597910" y="3068948"/>
          <a:ext cx="3977356" cy="739854"/>
        </a:xfrm>
        <a:prstGeom prst="rect">
          <a:avLst/>
        </a:prstGeom>
      </xdr:spPr>
    </xdr:pic>
    <xdr:clientData/>
  </xdr:twoCellAnchor>
  <xdr:twoCellAnchor editAs="oneCell">
    <xdr:from>
      <xdr:col>0</xdr:col>
      <xdr:colOff>500372</xdr:colOff>
      <xdr:row>17</xdr:row>
      <xdr:rowOff>137157</xdr:rowOff>
    </xdr:from>
    <xdr:to>
      <xdr:col>3</xdr:col>
      <xdr:colOff>132343</xdr:colOff>
      <xdr:row>20</xdr:row>
      <xdr:rowOff>92121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 l="1927" t="8474" r="2890" b="14123"/>
        <a:stretch>
          <a:fillRect/>
        </a:stretch>
      </xdr:blipFill>
      <xdr:spPr>
        <a:xfrm>
          <a:off x="500372" y="3061332"/>
          <a:ext cx="3041921" cy="440739"/>
        </a:xfrm>
        <a:prstGeom prst="rect">
          <a:avLst/>
        </a:prstGeom>
      </xdr:spPr>
    </xdr:pic>
    <xdr:clientData/>
  </xdr:twoCellAnchor>
  <xdr:twoCellAnchor>
    <xdr:from>
      <xdr:col>2</xdr:col>
      <xdr:colOff>147637</xdr:colOff>
      <xdr:row>27</xdr:row>
      <xdr:rowOff>0</xdr:rowOff>
    </xdr:from>
    <xdr:to>
      <xdr:col>3</xdr:col>
      <xdr:colOff>152400</xdr:colOff>
      <xdr:row>37</xdr:row>
      <xdr:rowOff>28575</xdr:rowOff>
    </xdr:to>
    <xdr:sp macro="" textlink="">
      <xdr:nvSpPr>
        <xdr:cNvPr id="13" name="Freeform 12"/>
        <xdr:cNvSpPr/>
      </xdr:nvSpPr>
      <xdr:spPr>
        <a:xfrm>
          <a:off x="3043237" y="4600575"/>
          <a:ext cx="519113" cy="1666875"/>
        </a:xfrm>
        <a:custGeom>
          <a:avLst/>
          <a:gdLst>
            <a:gd name="connsiteX0" fmla="*/ 442912 w 442912"/>
            <a:gd name="connsiteY0" fmla="*/ 0 h 1657350"/>
            <a:gd name="connsiteX1" fmla="*/ 52387 w 442912"/>
            <a:gd name="connsiteY1" fmla="*/ 723900 h 1657350"/>
            <a:gd name="connsiteX2" fmla="*/ 128587 w 442912"/>
            <a:gd name="connsiteY2" fmla="*/ 1657350 h 16573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442912" h="1657350">
              <a:moveTo>
                <a:pt x="442912" y="0"/>
              </a:moveTo>
              <a:cubicBezTo>
                <a:pt x="273843" y="223837"/>
                <a:pt x="104775" y="447675"/>
                <a:pt x="52387" y="723900"/>
              </a:cubicBezTo>
              <a:cubicBezTo>
                <a:pt x="0" y="1000125"/>
                <a:pt x="64293" y="1328737"/>
                <a:pt x="128587" y="1657350"/>
              </a:cubicBezTo>
            </a:path>
          </a:pathLst>
        </a:custGeom>
        <a:ln w="19050">
          <a:solidFill>
            <a:schemeClr val="tx1"/>
          </a:solidFill>
          <a:prstDash val="sysDash"/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19050</xdr:colOff>
      <xdr:row>1</xdr:row>
      <xdr:rowOff>28575</xdr:rowOff>
    </xdr:from>
    <xdr:to>
      <xdr:col>10</xdr:col>
      <xdr:colOff>419100</xdr:colOff>
      <xdr:row>17</xdr:row>
      <xdr:rowOff>0</xdr:rowOff>
    </xdr:to>
    <xdr:graphicFrame macro="">
      <xdr:nvGraphicFramePr>
        <xdr:cNvPr id="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457200</xdr:colOff>
      <xdr:row>39</xdr:row>
      <xdr:rowOff>95250</xdr:rowOff>
    </xdr:from>
    <xdr:to>
      <xdr:col>4</xdr:col>
      <xdr:colOff>53340</xdr:colOff>
      <xdr:row>41</xdr:row>
      <xdr:rowOff>60960</xdr:rowOff>
    </xdr:to>
    <xdr:sp macro="" textlink="">
      <xdr:nvSpPr>
        <xdr:cNvPr id="15" name="Line 7"/>
        <xdr:cNvSpPr>
          <a:spLocks noChangeShapeType="1"/>
        </xdr:cNvSpPr>
      </xdr:nvSpPr>
      <xdr:spPr bwMode="auto">
        <a:xfrm flipH="1" flipV="1">
          <a:off x="3352800" y="6657975"/>
          <a:ext cx="605790" cy="28956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1</xdr:col>
      <xdr:colOff>771525</xdr:colOff>
      <xdr:row>42</xdr:row>
      <xdr:rowOff>85725</xdr:rowOff>
    </xdr:from>
    <xdr:to>
      <xdr:col>3</xdr:col>
      <xdr:colOff>144780</xdr:colOff>
      <xdr:row>52</xdr:row>
      <xdr:rowOff>83820</xdr:rowOff>
    </xdr:to>
    <xdr:sp macro="" textlink="">
      <xdr:nvSpPr>
        <xdr:cNvPr id="16" name="Line 8"/>
        <xdr:cNvSpPr>
          <a:spLocks noChangeShapeType="1"/>
        </xdr:cNvSpPr>
      </xdr:nvSpPr>
      <xdr:spPr bwMode="auto">
        <a:xfrm flipH="1" flipV="1">
          <a:off x="2847975" y="7134225"/>
          <a:ext cx="706755" cy="1617345"/>
        </a:xfrm>
        <a:prstGeom prst="line">
          <a:avLst/>
        </a:prstGeom>
        <a:noFill/>
        <a:ln w="19050">
          <a:solidFill>
            <a:srgbClr val="000000"/>
          </a:solidFill>
          <a:prstDash val="sysDash"/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1</xdr:col>
      <xdr:colOff>790574</xdr:colOff>
      <xdr:row>41</xdr:row>
      <xdr:rowOff>95249</xdr:rowOff>
    </xdr:from>
    <xdr:to>
      <xdr:col>3</xdr:col>
      <xdr:colOff>160020</xdr:colOff>
      <xdr:row>49</xdr:row>
      <xdr:rowOff>114300</xdr:rowOff>
    </xdr:to>
    <xdr:sp macro="" textlink="">
      <xdr:nvSpPr>
        <xdr:cNvPr id="17" name="Line 9"/>
        <xdr:cNvSpPr>
          <a:spLocks noChangeShapeType="1"/>
        </xdr:cNvSpPr>
      </xdr:nvSpPr>
      <xdr:spPr bwMode="auto">
        <a:xfrm flipH="1" flipV="1">
          <a:off x="2867024" y="6981824"/>
          <a:ext cx="702946" cy="1314451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1</xdr:col>
      <xdr:colOff>609598</xdr:colOff>
      <xdr:row>43</xdr:row>
      <xdr:rowOff>114298</xdr:rowOff>
    </xdr:from>
    <xdr:to>
      <xdr:col>2</xdr:col>
      <xdr:colOff>152399</xdr:colOff>
      <xdr:row>55</xdr:row>
      <xdr:rowOff>91439</xdr:rowOff>
    </xdr:to>
    <xdr:sp macro="" textlink="">
      <xdr:nvSpPr>
        <xdr:cNvPr id="18" name="Line 10"/>
        <xdr:cNvSpPr>
          <a:spLocks noChangeShapeType="1"/>
        </xdr:cNvSpPr>
      </xdr:nvSpPr>
      <xdr:spPr bwMode="auto">
        <a:xfrm flipH="1" flipV="1">
          <a:off x="2686048" y="7324723"/>
          <a:ext cx="361951" cy="1920241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2</xdr:col>
      <xdr:colOff>466725</xdr:colOff>
      <xdr:row>34</xdr:row>
      <xdr:rowOff>114300</xdr:rowOff>
    </xdr:from>
    <xdr:to>
      <xdr:col>3</xdr:col>
      <xdr:colOff>175260</xdr:colOff>
      <xdr:row>38</xdr:row>
      <xdr:rowOff>57151</xdr:rowOff>
    </xdr:to>
    <xdr:sp macro="" textlink="">
      <xdr:nvSpPr>
        <xdr:cNvPr id="19" name="Line 12"/>
        <xdr:cNvSpPr>
          <a:spLocks noChangeShapeType="1"/>
        </xdr:cNvSpPr>
      </xdr:nvSpPr>
      <xdr:spPr bwMode="auto">
        <a:xfrm flipH="1">
          <a:off x="3362325" y="5867400"/>
          <a:ext cx="222885" cy="590551"/>
        </a:xfrm>
        <a:prstGeom prst="line">
          <a:avLst/>
        </a:prstGeom>
        <a:noFill/>
        <a:ln w="19050">
          <a:solidFill>
            <a:srgbClr val="000000"/>
          </a:solidFill>
          <a:prstDash val="sysDash"/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2</xdr:col>
      <xdr:colOff>219074</xdr:colOff>
      <xdr:row>40</xdr:row>
      <xdr:rowOff>114300</xdr:rowOff>
    </xdr:from>
    <xdr:to>
      <xdr:col>3</xdr:col>
      <xdr:colOff>167640</xdr:colOff>
      <xdr:row>47</xdr:row>
      <xdr:rowOff>22860</xdr:rowOff>
    </xdr:to>
    <xdr:sp macro="" textlink="">
      <xdr:nvSpPr>
        <xdr:cNvPr id="20" name="Line 17"/>
        <xdr:cNvSpPr>
          <a:spLocks noChangeShapeType="1"/>
        </xdr:cNvSpPr>
      </xdr:nvSpPr>
      <xdr:spPr bwMode="auto">
        <a:xfrm flipH="1" flipV="1">
          <a:off x="3114674" y="6838950"/>
          <a:ext cx="462916" cy="1042035"/>
        </a:xfrm>
        <a:prstGeom prst="line">
          <a:avLst/>
        </a:prstGeom>
        <a:noFill/>
        <a:ln w="19050">
          <a:solidFill>
            <a:srgbClr val="000000"/>
          </a:solidFill>
          <a:prstDash val="sysDash"/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1</xdr:col>
      <xdr:colOff>771524</xdr:colOff>
      <xdr:row>24</xdr:row>
      <xdr:rowOff>144780</xdr:rowOff>
    </xdr:from>
    <xdr:to>
      <xdr:col>3</xdr:col>
      <xdr:colOff>144780</xdr:colOff>
      <xdr:row>32</xdr:row>
      <xdr:rowOff>66674</xdr:rowOff>
    </xdr:to>
    <xdr:sp macro="" textlink="">
      <xdr:nvSpPr>
        <xdr:cNvPr id="21" name="Line 17"/>
        <xdr:cNvSpPr>
          <a:spLocks noChangeShapeType="1"/>
        </xdr:cNvSpPr>
      </xdr:nvSpPr>
      <xdr:spPr bwMode="auto">
        <a:xfrm flipH="1">
          <a:off x="2847974" y="4202430"/>
          <a:ext cx="706756" cy="1283969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sp>
    <xdr:clientData/>
  </xdr:twoCellAnchor>
  <xdr:twoCellAnchor>
    <xdr:from>
      <xdr:col>9</xdr:col>
      <xdr:colOff>638175</xdr:colOff>
      <xdr:row>31</xdr:row>
      <xdr:rowOff>19050</xdr:rowOff>
    </xdr:from>
    <xdr:to>
      <xdr:col>10</xdr:col>
      <xdr:colOff>463550</xdr:colOff>
      <xdr:row>37</xdr:row>
      <xdr:rowOff>95250</xdr:rowOff>
    </xdr:to>
    <xdr:sp macro="" textlink="">
      <xdr:nvSpPr>
        <xdr:cNvPr id="22" name="Freeform 21"/>
        <xdr:cNvSpPr/>
      </xdr:nvSpPr>
      <xdr:spPr>
        <a:xfrm>
          <a:off x="7058025" y="5276850"/>
          <a:ext cx="501650" cy="1057275"/>
        </a:xfrm>
        <a:custGeom>
          <a:avLst/>
          <a:gdLst>
            <a:gd name="connsiteX0" fmla="*/ 438150 w 501650"/>
            <a:gd name="connsiteY0" fmla="*/ 0 h 1057275"/>
            <a:gd name="connsiteX1" fmla="*/ 428625 w 501650"/>
            <a:gd name="connsiteY1" fmla="*/ 838200 h 1057275"/>
            <a:gd name="connsiteX2" fmla="*/ 0 w 501650"/>
            <a:gd name="connsiteY2" fmla="*/ 1057275 h 10572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501650" h="1057275">
              <a:moveTo>
                <a:pt x="438150" y="0"/>
              </a:moveTo>
              <a:cubicBezTo>
                <a:pt x="469900" y="330994"/>
                <a:pt x="501650" y="661988"/>
                <a:pt x="428625" y="838200"/>
              </a:cubicBezTo>
              <a:cubicBezTo>
                <a:pt x="355600" y="1014412"/>
                <a:pt x="177800" y="1035843"/>
                <a:pt x="0" y="1057275"/>
              </a:cubicBezTo>
            </a:path>
          </a:pathLst>
        </a:custGeom>
        <a:ln w="19050">
          <a:solidFill>
            <a:schemeClr val="tx1"/>
          </a:solidFill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41275</xdr:colOff>
      <xdr:row>4</xdr:row>
      <xdr:rowOff>66674</xdr:rowOff>
    </xdr:from>
    <xdr:to>
      <xdr:col>2</xdr:col>
      <xdr:colOff>247650</xdr:colOff>
      <xdr:row>17</xdr:row>
      <xdr:rowOff>142874</xdr:rowOff>
    </xdr:to>
    <xdr:sp macro="" textlink="">
      <xdr:nvSpPr>
        <xdr:cNvPr id="23" name="Freeform 22"/>
        <xdr:cNvSpPr/>
      </xdr:nvSpPr>
      <xdr:spPr>
        <a:xfrm>
          <a:off x="2936875" y="885824"/>
          <a:ext cx="206375" cy="2181225"/>
        </a:xfrm>
        <a:custGeom>
          <a:avLst/>
          <a:gdLst>
            <a:gd name="connsiteX0" fmla="*/ 15875 w 225425"/>
            <a:gd name="connsiteY0" fmla="*/ 2189162 h 2189162"/>
            <a:gd name="connsiteX1" fmla="*/ 34925 w 225425"/>
            <a:gd name="connsiteY1" fmla="*/ 360362 h 2189162"/>
            <a:gd name="connsiteX2" fmla="*/ 225425 w 225425"/>
            <a:gd name="connsiteY2" fmla="*/ 26987 h 218916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25425" h="2189162">
              <a:moveTo>
                <a:pt x="15875" y="2189162"/>
              </a:moveTo>
              <a:cubicBezTo>
                <a:pt x="7937" y="1454943"/>
                <a:pt x="0" y="720724"/>
                <a:pt x="34925" y="360362"/>
              </a:cubicBezTo>
              <a:cubicBezTo>
                <a:pt x="69850" y="0"/>
                <a:pt x="147637" y="13493"/>
                <a:pt x="225425" y="26987"/>
              </a:cubicBezTo>
            </a:path>
          </a:pathLst>
        </a:custGeom>
        <a:ln w="19050">
          <a:solidFill>
            <a:schemeClr val="tx1"/>
          </a:solidFill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9525</xdr:colOff>
      <xdr:row>4</xdr:row>
      <xdr:rowOff>76200</xdr:rowOff>
    </xdr:from>
    <xdr:to>
      <xdr:col>4</xdr:col>
      <xdr:colOff>95250</xdr:colOff>
      <xdr:row>17</xdr:row>
      <xdr:rowOff>152400</xdr:rowOff>
    </xdr:to>
    <xdr:sp macro="" textlink="">
      <xdr:nvSpPr>
        <xdr:cNvPr id="24" name="Freeform 23"/>
        <xdr:cNvSpPr/>
      </xdr:nvSpPr>
      <xdr:spPr>
        <a:xfrm>
          <a:off x="3914775" y="895350"/>
          <a:ext cx="85725" cy="2181225"/>
        </a:xfrm>
        <a:custGeom>
          <a:avLst/>
          <a:gdLst>
            <a:gd name="connsiteX0" fmla="*/ 15875 w 225425"/>
            <a:gd name="connsiteY0" fmla="*/ 2189162 h 2189162"/>
            <a:gd name="connsiteX1" fmla="*/ 34925 w 225425"/>
            <a:gd name="connsiteY1" fmla="*/ 360362 h 2189162"/>
            <a:gd name="connsiteX2" fmla="*/ 225425 w 225425"/>
            <a:gd name="connsiteY2" fmla="*/ 26987 h 218916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25425" h="2189162">
              <a:moveTo>
                <a:pt x="15875" y="2189162"/>
              </a:moveTo>
              <a:cubicBezTo>
                <a:pt x="7937" y="1454943"/>
                <a:pt x="0" y="720724"/>
                <a:pt x="34925" y="360362"/>
              </a:cubicBezTo>
              <a:cubicBezTo>
                <a:pt x="69850" y="0"/>
                <a:pt x="147637" y="13493"/>
                <a:pt x="225425" y="26987"/>
              </a:cubicBezTo>
            </a:path>
          </a:pathLst>
        </a:custGeom>
        <a:ln w="19050">
          <a:solidFill>
            <a:schemeClr val="tx1"/>
          </a:solidFill>
          <a:prstDash val="sysDash"/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11</xdr:col>
      <xdr:colOff>57150</xdr:colOff>
      <xdr:row>12</xdr:row>
      <xdr:rowOff>47625</xdr:rowOff>
    </xdr:from>
    <xdr:to>
      <xdr:col>13</xdr:col>
      <xdr:colOff>463535</xdr:colOff>
      <xdr:row>22</xdr:row>
      <xdr:rowOff>98413</xdr:rowOff>
    </xdr:to>
    <xdr:pic>
      <xdr:nvPicPr>
        <xdr:cNvPr id="25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 l="3419" t="2151" r="5129" b="3585"/>
        <a:stretch>
          <a:fillRect/>
        </a:stretch>
      </xdr:blipFill>
      <xdr:spPr bwMode="auto">
        <a:xfrm>
          <a:off x="7629525" y="2162175"/>
          <a:ext cx="1358885" cy="167003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25</xdr:row>
          <xdr:rowOff>0</xdr:rowOff>
        </xdr:from>
        <xdr:to>
          <xdr:col>1</xdr:col>
          <xdr:colOff>409575</xdr:colOff>
          <xdr:row>26</xdr:row>
          <xdr:rowOff>0</xdr:rowOff>
        </xdr:to>
        <xdr:sp macro="" textlink="">
          <xdr:nvSpPr>
            <xdr:cNvPr id="6145" name="Option 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EAR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25</xdr:row>
          <xdr:rowOff>0</xdr:rowOff>
        </xdr:from>
        <xdr:to>
          <xdr:col>2</xdr:col>
          <xdr:colOff>0</xdr:colOff>
          <xdr:row>26</xdr:row>
          <xdr:rowOff>0</xdr:rowOff>
        </xdr:to>
        <xdr:sp macro="" textlink="">
          <xdr:nvSpPr>
            <xdr:cNvPr id="6146" name="Option Butto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APR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419100</xdr:colOff>
          <xdr:row>18</xdr:row>
          <xdr:rowOff>133350</xdr:rowOff>
        </xdr:from>
        <xdr:to>
          <xdr:col>8</xdr:col>
          <xdr:colOff>57150</xdr:colOff>
          <xdr:row>21</xdr:row>
          <xdr:rowOff>19050</xdr:rowOff>
        </xdr:to>
        <xdr:sp macro="" textlink="">
          <xdr:nvSpPr>
            <xdr:cNvPr id="6147" name="Object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200025</xdr:colOff>
          <xdr:row>13</xdr:row>
          <xdr:rowOff>142875</xdr:rowOff>
        </xdr:from>
        <xdr:to>
          <xdr:col>11</xdr:col>
          <xdr:colOff>438150</xdr:colOff>
          <xdr:row>20</xdr:row>
          <xdr:rowOff>104775</xdr:rowOff>
        </xdr:to>
        <xdr:sp macro="" textlink="">
          <xdr:nvSpPr>
            <xdr:cNvPr id="6148" name="Object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Relationship Id="rId9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3" Type="http://schemas.openxmlformats.org/officeDocument/2006/relationships/vmlDrawing" Target="../drawings/vmlDrawing2.vml"/><Relationship Id="rId7" Type="http://schemas.openxmlformats.org/officeDocument/2006/relationships/image" Target="../media/image2.w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Relationship Id="rId9" Type="http://schemas.openxmlformats.org/officeDocument/2006/relationships/ctrlProp" Target="../ctrlProps/ctrlProp4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3.vml"/><Relationship Id="rId7" Type="http://schemas.openxmlformats.org/officeDocument/2006/relationships/image" Target="../media/image2.w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N60"/>
  <sheetViews>
    <sheetView tabSelected="1" workbookViewId="0">
      <selection activeCell="O43" sqref="O43"/>
    </sheetView>
  </sheetViews>
  <sheetFormatPr defaultRowHeight="12.75" x14ac:dyDescent="0.2"/>
  <cols>
    <col min="1" max="1" width="31.140625" customWidth="1"/>
    <col min="2" max="2" width="12.28515625" customWidth="1"/>
    <col min="3" max="3" width="7.7109375" customWidth="1"/>
    <col min="4" max="4" width="7.42578125" customWidth="1"/>
    <col min="5" max="8" width="7.5703125" customWidth="1"/>
    <col min="9" max="9" width="7.42578125" customWidth="1"/>
    <col min="10" max="10" width="10.140625" customWidth="1"/>
    <col min="11" max="11" width="7.140625" customWidth="1"/>
    <col min="12" max="14" width="7.140625" bestFit="1" customWidth="1"/>
  </cols>
  <sheetData>
    <row r="1" spans="1:14" ht="26.25" x14ac:dyDescent="0.3">
      <c r="A1" s="1" t="s">
        <v>5</v>
      </c>
      <c r="B1" s="2" t="s">
        <v>27</v>
      </c>
    </row>
    <row r="2" spans="1:14" x14ac:dyDescent="0.2">
      <c r="A2" s="11"/>
      <c r="B2" s="3" t="s">
        <v>2</v>
      </c>
      <c r="C2" s="4" t="s">
        <v>1</v>
      </c>
      <c r="D2" s="3" t="s">
        <v>3</v>
      </c>
      <c r="E2" t="s">
        <v>18</v>
      </c>
    </row>
    <row r="3" spans="1:14" x14ac:dyDescent="0.2">
      <c r="A3" s="5" t="s">
        <v>12</v>
      </c>
      <c r="B3" s="3" t="s">
        <v>0</v>
      </c>
      <c r="C3" s="3" t="s">
        <v>2</v>
      </c>
      <c r="D3" s="3" t="s">
        <v>2</v>
      </c>
      <c r="E3" s="3" t="s">
        <v>19</v>
      </c>
    </row>
    <row r="4" spans="1:14" x14ac:dyDescent="0.2">
      <c r="A4" s="32" t="s">
        <v>28</v>
      </c>
      <c r="B4" s="7">
        <v>40248</v>
      </c>
      <c r="C4" s="9"/>
      <c r="D4" s="9"/>
      <c r="E4" s="9" t="s">
        <v>4</v>
      </c>
      <c r="F4" s="10"/>
      <c r="G4" s="10"/>
      <c r="H4" s="10"/>
      <c r="I4" s="10"/>
      <c r="J4" s="10"/>
      <c r="K4" s="10"/>
      <c r="L4" s="10"/>
      <c r="M4" s="10"/>
      <c r="N4" s="10"/>
    </row>
    <row r="5" spans="1:14" x14ac:dyDescent="0.2">
      <c r="A5" s="6" t="s">
        <v>29</v>
      </c>
      <c r="B5" s="7">
        <v>40283</v>
      </c>
      <c r="C5" s="8">
        <f>YEARFRAC($B$4,B5)</f>
        <v>9.4444444444444442E-2</v>
      </c>
      <c r="D5" s="33">
        <v>1.01E-3</v>
      </c>
      <c r="E5" s="34">
        <f>(((1+D5)^C5)/((1+D4)^C4))^(1/(C5-C4))-1</f>
        <v>1.0099999999997333E-3</v>
      </c>
    </row>
    <row r="6" spans="1:14" x14ac:dyDescent="0.2">
      <c r="A6" s="6" t="s">
        <v>30</v>
      </c>
      <c r="B6" s="7">
        <v>40339</v>
      </c>
      <c r="C6" s="8">
        <f t="shared" ref="C6:C17" si="0">YEARFRAC($B$4,B6)</f>
        <v>0.24722222222222223</v>
      </c>
      <c r="D6" s="33">
        <v>1.47E-3</v>
      </c>
      <c r="E6" s="34">
        <f>(((1+D6)^C6)/((1+D5)^C5))^(1/(C6-C5))-1</f>
        <v>1.7544693583706472E-3</v>
      </c>
    </row>
    <row r="7" spans="1:14" x14ac:dyDescent="0.2">
      <c r="A7" s="6" t="s">
        <v>31</v>
      </c>
      <c r="B7" s="7">
        <v>40430</v>
      </c>
      <c r="C7" s="8">
        <f t="shared" si="0"/>
        <v>0.49444444444444446</v>
      </c>
      <c r="D7" s="33">
        <v>2.1099999999999999E-3</v>
      </c>
      <c r="E7" s="34">
        <f>(((1+D7)^C7)/((1+D6)^C6))^(1/(C7-C6))-1</f>
        <v>2.7504089987717695E-3</v>
      </c>
    </row>
    <row r="8" spans="1:14" x14ac:dyDescent="0.2">
      <c r="A8" s="6" t="s">
        <v>32</v>
      </c>
      <c r="B8" s="7">
        <v>40612</v>
      </c>
      <c r="C8" s="8">
        <f t="shared" si="0"/>
        <v>0.99722222222222223</v>
      </c>
      <c r="D8" s="33">
        <v>3.49E-3</v>
      </c>
      <c r="E8" s="34">
        <f>(((1+D8)^C8)/((1+D7)^C7))^(1/(C8-C7))-1</f>
        <v>4.8489804616691501E-3</v>
      </c>
    </row>
    <row r="9" spans="1:14" x14ac:dyDescent="0.2">
      <c r="A9" s="6" t="s">
        <v>33</v>
      </c>
      <c r="B9" s="7">
        <v>40954</v>
      </c>
      <c r="C9" s="8">
        <f t="shared" si="0"/>
        <v>1.9277777777777778</v>
      </c>
      <c r="D9" s="33">
        <v>9.1999999999999998E-3</v>
      </c>
      <c r="E9" s="34">
        <f>(((1+D9)^C9)/((1+D8)^C8))^(1/(C9-C8))-1</f>
        <v>1.5355145147317506E-2</v>
      </c>
    </row>
    <row r="10" spans="1:14" x14ac:dyDescent="0.2">
      <c r="A10" s="6" t="s">
        <v>34</v>
      </c>
      <c r="B10" s="7">
        <v>41320</v>
      </c>
      <c r="C10" s="8">
        <f t="shared" si="0"/>
        <v>2.9277777777777776</v>
      </c>
      <c r="D10" s="33">
        <v>1.43E-2</v>
      </c>
      <c r="E10" s="34">
        <f t="shared" ref="E10:E17" si="1">(((1+D10)^C10)/((1+D9)^C9))^(1/(C10-C9))-1</f>
        <v>2.4204512771994313E-2</v>
      </c>
    </row>
    <row r="11" spans="1:14" x14ac:dyDescent="0.2">
      <c r="A11" s="6" t="s">
        <v>35</v>
      </c>
      <c r="B11" s="7">
        <v>41685</v>
      </c>
      <c r="C11" s="8">
        <f t="shared" si="0"/>
        <v>3.9277777777777776</v>
      </c>
      <c r="D11" s="33">
        <v>0.02</v>
      </c>
      <c r="E11" s="34">
        <f t="shared" si="1"/>
        <v>3.6873177529241241E-2</v>
      </c>
    </row>
    <row r="12" spans="1:14" x14ac:dyDescent="0.2">
      <c r="A12" s="6" t="s">
        <v>36</v>
      </c>
      <c r="B12" s="7">
        <v>42050</v>
      </c>
      <c r="C12" s="8">
        <f t="shared" si="0"/>
        <v>4.927777777777778</v>
      </c>
      <c r="D12" s="33">
        <v>2.47E-2</v>
      </c>
      <c r="E12" s="34">
        <f t="shared" si="1"/>
        <v>4.3371086772010292E-2</v>
      </c>
    </row>
    <row r="13" spans="1:14" x14ac:dyDescent="0.2">
      <c r="A13" s="6" t="s">
        <v>37</v>
      </c>
      <c r="B13" s="7">
        <v>43876</v>
      </c>
      <c r="C13" s="8">
        <f t="shared" si="0"/>
        <v>9.9277777777777771</v>
      </c>
      <c r="D13" s="33">
        <v>4.07E-2</v>
      </c>
      <c r="E13" s="34">
        <f t="shared" si="1"/>
        <v>5.6713312898354795E-2</v>
      </c>
    </row>
    <row r="14" spans="1:14" x14ac:dyDescent="0.2">
      <c r="A14" s="6" t="s">
        <v>38</v>
      </c>
      <c r="B14" s="7">
        <v>45703</v>
      </c>
      <c r="C14" s="8">
        <f t="shared" si="0"/>
        <v>14.927777777777777</v>
      </c>
      <c r="D14" s="33">
        <v>4.7500000000000001E-2</v>
      </c>
      <c r="E14" s="34">
        <f t="shared" si="1"/>
        <v>6.1133755519773736E-2</v>
      </c>
    </row>
    <row r="15" spans="1:14" x14ac:dyDescent="0.2">
      <c r="A15" s="6" t="s">
        <v>39</v>
      </c>
      <c r="B15" s="7">
        <v>47529</v>
      </c>
      <c r="C15" s="8">
        <f t="shared" si="0"/>
        <v>19.927777777777777</v>
      </c>
      <c r="D15" s="33">
        <v>4.9200000000000001E-2</v>
      </c>
      <c r="E15" s="34">
        <f t="shared" si="1"/>
        <v>5.4291876589617205E-2</v>
      </c>
    </row>
    <row r="16" spans="1:14" x14ac:dyDescent="0.2">
      <c r="A16" s="6" t="s">
        <v>40</v>
      </c>
      <c r="B16" s="7">
        <v>49355</v>
      </c>
      <c r="C16" s="8">
        <f t="shared" si="0"/>
        <v>24.927777777777777</v>
      </c>
      <c r="D16" s="33">
        <v>4.9399999999999999E-2</v>
      </c>
      <c r="E16" s="34">
        <f t="shared" si="1"/>
        <v>5.0197489951721908E-2</v>
      </c>
    </row>
    <row r="17" spans="1:12" x14ac:dyDescent="0.2">
      <c r="A17" s="6" t="s">
        <v>41</v>
      </c>
      <c r="B17" s="7">
        <v>51181</v>
      </c>
      <c r="C17" s="8">
        <f t="shared" si="0"/>
        <v>29.927777777777777</v>
      </c>
      <c r="D17" s="33">
        <v>4.9799999999999997E-2</v>
      </c>
      <c r="E17" s="34">
        <f t="shared" si="1"/>
        <v>5.1796498298872562E-2</v>
      </c>
    </row>
    <row r="18" spans="1:12" ht="12.75" customHeight="1" x14ac:dyDescent="0.2">
      <c r="C18" s="9"/>
      <c r="E18" s="9"/>
      <c r="F18" s="9"/>
      <c r="G18" s="9"/>
      <c r="H18" s="9"/>
    </row>
    <row r="19" spans="1:12" ht="12.75" customHeight="1" x14ac:dyDescent="0.2">
      <c r="C19" s="9"/>
      <c r="E19" s="9"/>
      <c r="F19" s="9"/>
      <c r="G19" s="9"/>
      <c r="H19" s="9"/>
    </row>
    <row r="20" spans="1:12" ht="12.75" customHeight="1" x14ac:dyDescent="0.2">
      <c r="C20" s="9"/>
      <c r="E20" s="9"/>
      <c r="F20" s="9"/>
      <c r="G20" s="9"/>
      <c r="H20" s="9"/>
    </row>
    <row r="21" spans="1:12" ht="12.75" customHeight="1" x14ac:dyDescent="0.2">
      <c r="C21" s="9"/>
      <c r="E21" s="9"/>
      <c r="F21" s="9"/>
      <c r="G21" s="9"/>
      <c r="H21" s="9"/>
    </row>
    <row r="22" spans="1:12" ht="12.75" customHeight="1" x14ac:dyDescent="0.2">
      <c r="C22" s="9"/>
      <c r="E22" s="9"/>
      <c r="F22" s="9"/>
      <c r="G22" s="9"/>
      <c r="H22" s="9"/>
    </row>
    <row r="23" spans="1:12" ht="12.75" customHeight="1" x14ac:dyDescent="0.2">
      <c r="C23" s="9"/>
      <c r="E23" s="9"/>
      <c r="F23" s="9"/>
      <c r="G23" s="9"/>
      <c r="H23" s="9"/>
    </row>
    <row r="24" spans="1:12" ht="12.75" customHeight="1" x14ac:dyDescent="0.2">
      <c r="C24" s="9"/>
      <c r="E24" s="9"/>
      <c r="F24" s="9"/>
      <c r="G24" s="9"/>
      <c r="H24" s="9"/>
    </row>
    <row r="25" spans="1:12" x14ac:dyDescent="0.2">
      <c r="A25" s="5" t="s">
        <v>13</v>
      </c>
      <c r="B25" s="14" t="str">
        <f>IF($C$26=1,"Effective Annual Rate","Annual Percentage Rate")</f>
        <v>Effective Annual Rate</v>
      </c>
      <c r="D25" s="12"/>
      <c r="E25" s="30"/>
      <c r="F25" s="27"/>
      <c r="G25" s="27"/>
      <c r="H25" s="27"/>
      <c r="I25" s="27"/>
      <c r="J25" s="28"/>
      <c r="K25" s="28"/>
    </row>
    <row r="26" spans="1:12" ht="17.25" customHeight="1" x14ac:dyDescent="0.2">
      <c r="A26" t="s">
        <v>20</v>
      </c>
      <c r="C26" s="4">
        <v>1</v>
      </c>
      <c r="E26" s="31"/>
      <c r="F26" s="27"/>
      <c r="G26" s="27"/>
      <c r="H26" s="27"/>
      <c r="I26" s="27"/>
      <c r="J26" s="28"/>
      <c r="K26" s="28"/>
    </row>
    <row r="27" spans="1:12" x14ac:dyDescent="0.2">
      <c r="A27" t="s">
        <v>21</v>
      </c>
      <c r="B27" s="15">
        <v>3.5000000000000003E-2</v>
      </c>
    </row>
    <row r="28" spans="1:12" x14ac:dyDescent="0.2">
      <c r="A28" t="s">
        <v>22</v>
      </c>
      <c r="B28" s="13">
        <v>2</v>
      </c>
      <c r="D28" s="27"/>
      <c r="E28" s="27"/>
      <c r="F28" s="27"/>
      <c r="G28" s="28"/>
      <c r="I28" s="30"/>
      <c r="J28" s="30"/>
      <c r="K28" s="30"/>
      <c r="L28" s="30"/>
    </row>
    <row r="29" spans="1:12" x14ac:dyDescent="0.2">
      <c r="A29" t="s">
        <v>23</v>
      </c>
      <c r="B29" s="13">
        <v>8</v>
      </c>
      <c r="D29" s="29"/>
      <c r="E29" s="28"/>
      <c r="F29" s="28"/>
      <c r="G29" s="28"/>
      <c r="I29" s="30"/>
      <c r="J29" s="27"/>
      <c r="K29" s="27"/>
      <c r="L29" s="27"/>
    </row>
    <row r="30" spans="1:12" x14ac:dyDescent="0.2">
      <c r="A30" s="16" t="s">
        <v>24</v>
      </c>
      <c r="B30" s="17">
        <v>1000</v>
      </c>
      <c r="I30" s="30"/>
      <c r="J30" s="30"/>
      <c r="K30" s="30"/>
      <c r="L30" s="30"/>
    </row>
    <row r="31" spans="1:12" ht="13.5" customHeight="1" x14ac:dyDescent="0.2">
      <c r="C31" s="9"/>
    </row>
    <row r="32" spans="1:12" x14ac:dyDescent="0.2">
      <c r="A32" s="5" t="s">
        <v>6</v>
      </c>
      <c r="C32" s="9"/>
      <c r="D32" s="28"/>
      <c r="E32" s="28"/>
      <c r="F32" s="28"/>
      <c r="G32" s="28"/>
      <c r="H32" s="28"/>
      <c r="I32" s="28"/>
      <c r="J32" s="28"/>
    </row>
    <row r="33" spans="1:12" x14ac:dyDescent="0.2">
      <c r="A33" t="s">
        <v>25</v>
      </c>
      <c r="B33" s="18">
        <f>B27*B30/B28</f>
        <v>17.5</v>
      </c>
      <c r="C33" s="9"/>
      <c r="D33" s="29"/>
      <c r="E33" s="28"/>
      <c r="F33" s="27"/>
      <c r="G33" s="27"/>
      <c r="H33" s="27"/>
      <c r="I33" s="28"/>
      <c r="J33" s="28"/>
    </row>
    <row r="34" spans="1:12" ht="13.5" customHeight="1" x14ac:dyDescent="0.2">
      <c r="B34" s="18"/>
      <c r="C34" s="9"/>
      <c r="D34" s="29"/>
      <c r="E34" s="28"/>
      <c r="F34" s="28"/>
      <c r="G34" s="28"/>
      <c r="H34" s="28"/>
      <c r="I34" s="28"/>
      <c r="J34" s="28"/>
    </row>
    <row r="35" spans="1:12" x14ac:dyDescent="0.2">
      <c r="A35" s="5" t="s">
        <v>26</v>
      </c>
      <c r="B35" s="19"/>
      <c r="D35" s="29"/>
      <c r="E35" s="28"/>
      <c r="F35" s="28"/>
      <c r="G35" s="28"/>
      <c r="H35" s="28"/>
      <c r="I35" s="28"/>
      <c r="J35" s="28"/>
    </row>
    <row r="36" spans="1:12" x14ac:dyDescent="0.2">
      <c r="A36" s="12" t="s">
        <v>7</v>
      </c>
      <c r="B36" s="20">
        <v>0</v>
      </c>
      <c r="C36">
        <v>1</v>
      </c>
      <c r="D36" s="20">
        <v>2</v>
      </c>
      <c r="E36">
        <v>3</v>
      </c>
      <c r="F36" s="20">
        <v>4</v>
      </c>
      <c r="G36">
        <v>5</v>
      </c>
      <c r="H36">
        <v>6</v>
      </c>
      <c r="I36">
        <v>7</v>
      </c>
      <c r="J36">
        <v>8</v>
      </c>
    </row>
    <row r="37" spans="1:12" x14ac:dyDescent="0.2">
      <c r="A37" s="21" t="s">
        <v>8</v>
      </c>
      <c r="B37" s="22">
        <f>B36/B28</f>
        <v>0</v>
      </c>
      <c r="C37" s="22">
        <f>C36/B28</f>
        <v>0.5</v>
      </c>
      <c r="D37" s="22">
        <f>D36/B28</f>
        <v>1</v>
      </c>
      <c r="E37" s="22">
        <f>E36/B28</f>
        <v>1.5</v>
      </c>
      <c r="F37" s="22">
        <f>F36/B28</f>
        <v>2</v>
      </c>
      <c r="G37" s="22">
        <f>G36/B28</f>
        <v>2.5</v>
      </c>
      <c r="H37" s="22">
        <f>H36/B28</f>
        <v>3</v>
      </c>
      <c r="I37" s="22">
        <f>I36/B28</f>
        <v>3.5</v>
      </c>
      <c r="J37" s="22">
        <f>J36/B28</f>
        <v>4</v>
      </c>
    </row>
    <row r="38" spans="1:12" x14ac:dyDescent="0.2">
      <c r="A38" t="s">
        <v>9</v>
      </c>
      <c r="B38" s="9"/>
      <c r="C38" s="9">
        <f>$B$33</f>
        <v>17.5</v>
      </c>
      <c r="D38" s="9">
        <f t="shared" ref="D38:I38" si="2">$B$33</f>
        <v>17.5</v>
      </c>
      <c r="E38" s="9">
        <f t="shared" si="2"/>
        <v>17.5</v>
      </c>
      <c r="F38" s="9">
        <f t="shared" si="2"/>
        <v>17.5</v>
      </c>
      <c r="G38" s="9">
        <f t="shared" si="2"/>
        <v>17.5</v>
      </c>
      <c r="H38" s="9">
        <f t="shared" si="2"/>
        <v>17.5</v>
      </c>
      <c r="I38" s="9">
        <f t="shared" si="2"/>
        <v>17.5</v>
      </c>
      <c r="J38" s="9">
        <f>B33+B30</f>
        <v>1017.5</v>
      </c>
    </row>
    <row r="39" spans="1:12" x14ac:dyDescent="0.2">
      <c r="A39" s="12" t="s">
        <v>11</v>
      </c>
      <c r="B39" s="9"/>
      <c r="C39" s="23">
        <f>D7</f>
        <v>2.1099999999999999E-3</v>
      </c>
      <c r="D39" s="23">
        <f>D8</f>
        <v>3.49E-3</v>
      </c>
      <c r="E39" s="23">
        <f>(D39+F39)/2</f>
        <v>6.3449999999999999E-3</v>
      </c>
      <c r="F39" s="23">
        <f>D9</f>
        <v>9.1999999999999998E-3</v>
      </c>
      <c r="G39" s="23">
        <f>(F39+H39)/2</f>
        <v>1.175E-2</v>
      </c>
      <c r="H39" s="23">
        <f>D10</f>
        <v>1.43E-2</v>
      </c>
      <c r="I39" s="23">
        <f>(H39+J39)/2</f>
        <v>1.7149999999999999E-2</v>
      </c>
      <c r="J39" s="23">
        <f>D11</f>
        <v>0.02</v>
      </c>
    </row>
    <row r="40" spans="1:12" x14ac:dyDescent="0.2">
      <c r="A40" t="s">
        <v>14</v>
      </c>
      <c r="B40" s="9"/>
      <c r="C40" s="24">
        <f>IF($C$26=1,((1+C39)^(1/$B$28))-1,C39/$B$28)</f>
        <v>1.0544440738475824E-3</v>
      </c>
      <c r="D40" s="24">
        <f t="shared" ref="D40:J40" si="3">IF($C$26=1,((1+D39)^(1/$B$28))-1,D39/$B$28)</f>
        <v>1.7434801385032284E-3</v>
      </c>
      <c r="E40" s="24">
        <f t="shared" si="3"/>
        <v>3.1674835240624866E-3</v>
      </c>
      <c r="F40" s="24">
        <f t="shared" si="3"/>
        <v>4.5894683899487809E-3</v>
      </c>
      <c r="G40" s="24">
        <f t="shared" si="3"/>
        <v>5.8578428386388826E-3</v>
      </c>
      <c r="H40" s="24">
        <f t="shared" si="3"/>
        <v>7.1246198956711471E-3</v>
      </c>
      <c r="I40" s="24">
        <f t="shared" si="3"/>
        <v>8.5385466108869323E-3</v>
      </c>
      <c r="J40" s="24">
        <f t="shared" si="3"/>
        <v>9.9504938362078299E-3</v>
      </c>
    </row>
    <row r="41" spans="1:12" x14ac:dyDescent="0.2">
      <c r="A41" t="s">
        <v>10</v>
      </c>
      <c r="C41" s="9">
        <f>C38/((1+C40)^C36)</f>
        <v>17.481566665627856</v>
      </c>
      <c r="D41" s="9">
        <f t="shared" ref="D41:J41" si="4">D38/((1+D40)^D36)</f>
        <v>17.439137410437578</v>
      </c>
      <c r="E41" s="9">
        <f t="shared" si="4"/>
        <v>17.334755039878509</v>
      </c>
      <c r="F41" s="9">
        <f t="shared" si="4"/>
        <v>17.182389711836993</v>
      </c>
      <c r="G41" s="9">
        <f t="shared" si="4"/>
        <v>16.996324571331396</v>
      </c>
      <c r="H41" s="9">
        <f t="shared" si="4"/>
        <v>16.77022047487695</v>
      </c>
      <c r="I41" s="9">
        <f t="shared" si="4"/>
        <v>16.488856433461976</v>
      </c>
      <c r="J41" s="9">
        <f t="shared" si="4"/>
        <v>940.01272098197819</v>
      </c>
    </row>
    <row r="42" spans="1:12" x14ac:dyDescent="0.2">
      <c r="A42" t="s">
        <v>15</v>
      </c>
      <c r="B42" s="25">
        <f>SUM(C41:J41)</f>
        <v>1059.7059712894295</v>
      </c>
      <c r="C42" s="9"/>
      <c r="D42" s="9"/>
      <c r="E42" s="9"/>
      <c r="F42" s="9"/>
      <c r="G42" s="9"/>
      <c r="H42" s="9"/>
      <c r="I42" s="9"/>
      <c r="J42" s="9"/>
    </row>
    <row r="43" spans="1:12" x14ac:dyDescent="0.2">
      <c r="A43" t="s">
        <v>16</v>
      </c>
      <c r="B43" s="24">
        <f>RATE(B29,B33,-B42,B30)</f>
        <v>9.7070715483175366E-3</v>
      </c>
      <c r="F43" s="30"/>
      <c r="G43" s="27"/>
      <c r="H43" s="27"/>
      <c r="I43" s="27"/>
      <c r="J43" s="27"/>
      <c r="K43" s="27"/>
      <c r="L43" s="27"/>
    </row>
    <row r="44" spans="1:12" x14ac:dyDescent="0.2">
      <c r="A44" t="s">
        <v>17</v>
      </c>
      <c r="B44" s="26">
        <f>IF($C$26=1,((1+B43)^(B28))-1,B43*B28)</f>
        <v>1.9508370334679448E-2</v>
      </c>
      <c r="F44" s="30"/>
      <c r="G44" s="27"/>
      <c r="H44" s="27"/>
      <c r="I44" s="27"/>
      <c r="J44" s="27"/>
      <c r="K44" s="27"/>
      <c r="L44" s="27"/>
    </row>
    <row r="45" spans="1:12" x14ac:dyDescent="0.2">
      <c r="F45" s="30"/>
      <c r="G45" s="27"/>
      <c r="H45" s="27"/>
      <c r="I45" s="27"/>
      <c r="J45" s="27"/>
      <c r="K45" s="27"/>
      <c r="L45" s="27"/>
    </row>
    <row r="46" spans="1:12" x14ac:dyDescent="0.2">
      <c r="F46" s="30"/>
      <c r="G46" s="27"/>
      <c r="H46" s="27"/>
      <c r="I46" s="27"/>
      <c r="J46" s="27"/>
      <c r="K46" s="27"/>
      <c r="L46" s="27"/>
    </row>
    <row r="48" spans="1:12" x14ac:dyDescent="0.2">
      <c r="E48" s="28"/>
      <c r="F48" s="28"/>
      <c r="G48" s="28"/>
      <c r="H48" s="28"/>
      <c r="I48" s="28"/>
      <c r="J48" s="28"/>
    </row>
    <row r="49" spans="1:12" x14ac:dyDescent="0.2">
      <c r="E49" s="29"/>
      <c r="F49" s="28"/>
      <c r="G49" s="28"/>
      <c r="H49" s="28"/>
      <c r="I49" s="28"/>
      <c r="J49" s="28"/>
    </row>
    <row r="51" spans="1:12" x14ac:dyDescent="0.2">
      <c r="D51" s="28"/>
      <c r="E51" s="28"/>
      <c r="F51" s="28"/>
      <c r="G51" s="28"/>
      <c r="H51" s="28"/>
      <c r="I51" s="28"/>
      <c r="J51" s="28"/>
    </row>
    <row r="52" spans="1:12" x14ac:dyDescent="0.2">
      <c r="D52" s="29"/>
      <c r="E52" s="28"/>
      <c r="F52" s="28"/>
      <c r="G52" s="28"/>
      <c r="H52" s="28"/>
      <c r="I52" s="28"/>
      <c r="J52" s="28"/>
    </row>
    <row r="54" spans="1:12" x14ac:dyDescent="0.2">
      <c r="C54" s="28"/>
      <c r="D54" s="28"/>
      <c r="E54" s="28"/>
      <c r="F54" s="28"/>
      <c r="G54" s="28"/>
      <c r="H54" s="28"/>
      <c r="I54" s="28"/>
      <c r="J54" s="28"/>
      <c r="K54" s="28"/>
      <c r="L54" s="28"/>
    </row>
    <row r="55" spans="1:12" x14ac:dyDescent="0.2">
      <c r="C55" s="29"/>
      <c r="D55" s="28"/>
      <c r="E55" s="28"/>
      <c r="F55" s="28"/>
      <c r="G55" s="28"/>
      <c r="H55" s="28"/>
      <c r="I55" s="28"/>
      <c r="J55" s="28"/>
      <c r="K55" s="28"/>
      <c r="L55" s="28"/>
    </row>
    <row r="57" spans="1:12" x14ac:dyDescent="0.2">
      <c r="A57" s="29"/>
      <c r="B57" s="28"/>
      <c r="C57" s="28"/>
      <c r="D57" s="28"/>
      <c r="E57" s="28"/>
      <c r="F57" s="28"/>
      <c r="G57" s="28"/>
    </row>
    <row r="58" spans="1:12" x14ac:dyDescent="0.2">
      <c r="A58" s="28"/>
      <c r="B58" s="28"/>
      <c r="C58" s="28"/>
      <c r="D58" s="28"/>
      <c r="E58" s="28"/>
      <c r="F58" s="28"/>
      <c r="G58" s="28"/>
    </row>
    <row r="59" spans="1:12" x14ac:dyDescent="0.2">
      <c r="A59" s="28"/>
      <c r="B59" s="28"/>
      <c r="C59" s="28"/>
      <c r="D59" s="28"/>
      <c r="E59" s="28"/>
      <c r="F59" s="28"/>
      <c r="G59" s="28"/>
    </row>
    <row r="60" spans="1:12" x14ac:dyDescent="0.2">
      <c r="A60" s="29"/>
      <c r="B60" s="28"/>
      <c r="C60" s="28"/>
      <c r="D60" s="28"/>
      <c r="E60" s="28"/>
      <c r="F60" s="28"/>
      <c r="G60" s="28"/>
    </row>
  </sheetData>
  <phoneticPr fontId="8" type="noConversion"/>
  <printOptions gridLines="1"/>
  <pageMargins left="0.75" right="0.75" top="1" bottom="1" header="0.5" footer="0.5"/>
  <pageSetup scale="74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2065" r:id="rId4">
          <objectPr defaultSize="0" autoPict="0" r:id="rId5">
            <anchor moveWithCells="1" sizeWithCells="1">
              <from>
                <xdr:col>3</xdr:col>
                <xdr:colOff>419100</xdr:colOff>
                <xdr:row>18</xdr:row>
                <xdr:rowOff>133350</xdr:rowOff>
              </from>
              <to>
                <xdr:col>8</xdr:col>
                <xdr:colOff>57150</xdr:colOff>
                <xdr:row>21</xdr:row>
                <xdr:rowOff>19050</xdr:rowOff>
              </to>
            </anchor>
          </objectPr>
        </oleObject>
      </mc:Choice>
      <mc:Fallback>
        <oleObject progId="Equation.DSMT4" shapeId="2065" r:id="rId4"/>
      </mc:Fallback>
    </mc:AlternateContent>
    <mc:AlternateContent xmlns:mc="http://schemas.openxmlformats.org/markup-compatibility/2006">
      <mc:Choice Requires="x14">
        <oleObject progId="Equation.DSMT4" shapeId="2066" r:id="rId6">
          <objectPr defaultSize="0" autoPict="0" r:id="rId7">
            <anchor moveWithCells="1" sizeWithCells="1">
              <from>
                <xdr:col>11</xdr:col>
                <xdr:colOff>200025</xdr:colOff>
                <xdr:row>13</xdr:row>
                <xdr:rowOff>142875</xdr:rowOff>
              </from>
              <to>
                <xdr:col>11</xdr:col>
                <xdr:colOff>438150</xdr:colOff>
                <xdr:row>20</xdr:row>
                <xdr:rowOff>104775</xdr:rowOff>
              </to>
            </anchor>
          </objectPr>
        </oleObject>
      </mc:Choice>
      <mc:Fallback>
        <oleObject progId="Equation.DSMT4" shapeId="2066" r:id="rId6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8" name="Option Button 2">
              <controlPr defaultSize="0" autoFill="0" autoLine="0" autoPict="0">
                <anchor moveWithCells="1">
                  <from>
                    <xdr:col>1</xdr:col>
                    <xdr:colOff>0</xdr:colOff>
                    <xdr:row>25</xdr:row>
                    <xdr:rowOff>0</xdr:rowOff>
                  </from>
                  <to>
                    <xdr:col>1</xdr:col>
                    <xdr:colOff>409575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9" name="Option Button 3">
              <controlPr defaultSize="0" autoFill="0" autoLine="0" autoPict="0">
                <anchor moveWithCells="1">
                  <from>
                    <xdr:col>1</xdr:col>
                    <xdr:colOff>409575</xdr:colOff>
                    <xdr:row>25</xdr:row>
                    <xdr:rowOff>0</xdr:rowOff>
                  </from>
                  <to>
                    <xdr:col>2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N60"/>
  <sheetViews>
    <sheetView workbookViewId="0">
      <selection activeCell="O38" sqref="O38"/>
    </sheetView>
  </sheetViews>
  <sheetFormatPr defaultRowHeight="12.75" x14ac:dyDescent="0.2"/>
  <cols>
    <col min="1" max="1" width="31.140625" customWidth="1"/>
    <col min="2" max="2" width="12.28515625" customWidth="1"/>
    <col min="3" max="3" width="7.7109375" customWidth="1"/>
    <col min="4" max="4" width="7.42578125" customWidth="1"/>
    <col min="5" max="8" width="7.5703125" customWidth="1"/>
    <col min="9" max="9" width="7.42578125" customWidth="1"/>
    <col min="10" max="10" width="10.140625" customWidth="1"/>
    <col min="11" max="11" width="7.140625" customWidth="1"/>
    <col min="12" max="14" width="7.140625" bestFit="1" customWidth="1"/>
  </cols>
  <sheetData>
    <row r="1" spans="1:14" ht="26.25" x14ac:dyDescent="0.3">
      <c r="A1" s="1" t="s">
        <v>5</v>
      </c>
      <c r="B1" s="2" t="s">
        <v>27</v>
      </c>
    </row>
    <row r="2" spans="1:14" x14ac:dyDescent="0.2">
      <c r="A2" s="11"/>
      <c r="B2" s="3" t="s">
        <v>2</v>
      </c>
      <c r="C2" s="4" t="s">
        <v>1</v>
      </c>
      <c r="D2" s="3" t="s">
        <v>3</v>
      </c>
      <c r="E2" t="s">
        <v>18</v>
      </c>
    </row>
    <row r="3" spans="1:14" x14ac:dyDescent="0.2">
      <c r="A3" s="5" t="s">
        <v>12</v>
      </c>
      <c r="B3" s="3" t="s">
        <v>0</v>
      </c>
      <c r="C3" s="3" t="s">
        <v>2</v>
      </c>
      <c r="D3" s="3" t="s">
        <v>2</v>
      </c>
      <c r="E3" s="3" t="s">
        <v>19</v>
      </c>
    </row>
    <row r="4" spans="1:14" x14ac:dyDescent="0.2">
      <c r="A4" s="32" t="s">
        <v>28</v>
      </c>
      <c r="B4" s="7">
        <v>40248</v>
      </c>
      <c r="C4" s="9"/>
      <c r="D4" s="9"/>
      <c r="E4" s="9" t="s">
        <v>4</v>
      </c>
      <c r="F4" s="10"/>
      <c r="G4" s="10"/>
      <c r="H4" s="10"/>
      <c r="I4" s="10"/>
      <c r="J4" s="10"/>
      <c r="K4" s="10"/>
      <c r="L4" s="10"/>
      <c r="M4" s="10"/>
      <c r="N4" s="10"/>
    </row>
    <row r="5" spans="1:14" x14ac:dyDescent="0.2">
      <c r="A5" s="6" t="s">
        <v>29</v>
      </c>
      <c r="B5" s="7">
        <v>40283</v>
      </c>
      <c r="C5" s="8">
        <f>YEARFRAC($B$4,B5)</f>
        <v>9.4444444444444442E-2</v>
      </c>
      <c r="D5" s="33">
        <v>1.01E-3</v>
      </c>
      <c r="E5" s="34">
        <f>(((1+D5)^C5)/((1+D4)^C4))^(1/(C5-C4))-1</f>
        <v>1.0099999999997333E-3</v>
      </c>
    </row>
    <row r="6" spans="1:14" x14ac:dyDescent="0.2">
      <c r="A6" s="6" t="s">
        <v>30</v>
      </c>
      <c r="B6" s="7">
        <v>40339</v>
      </c>
      <c r="C6" s="8">
        <f t="shared" ref="C6:C17" si="0">YEARFRAC($B$4,B6)</f>
        <v>0.24722222222222223</v>
      </c>
      <c r="D6" s="33">
        <v>1.47E-3</v>
      </c>
      <c r="E6" s="34">
        <f>(((1+D6)^C6)/((1+D5)^C5))^(1/(C6-C5))-1</f>
        <v>1.7544693583706472E-3</v>
      </c>
    </row>
    <row r="7" spans="1:14" x14ac:dyDescent="0.2">
      <c r="A7" s="6" t="s">
        <v>31</v>
      </c>
      <c r="B7" s="7">
        <v>40430</v>
      </c>
      <c r="C7" s="8">
        <f t="shared" si="0"/>
        <v>0.49444444444444446</v>
      </c>
      <c r="D7" s="33">
        <v>2.1099999999999999E-3</v>
      </c>
      <c r="E7" s="34">
        <f>(((1+D7)^C7)/((1+D6)^C6))^(1/(C7-C6))-1</f>
        <v>2.7504089987717695E-3</v>
      </c>
    </row>
    <row r="8" spans="1:14" x14ac:dyDescent="0.2">
      <c r="A8" s="6" t="s">
        <v>32</v>
      </c>
      <c r="B8" s="7">
        <v>40612</v>
      </c>
      <c r="C8" s="8">
        <f t="shared" si="0"/>
        <v>0.99722222222222223</v>
      </c>
      <c r="D8" s="33">
        <v>3.49E-3</v>
      </c>
      <c r="E8" s="34">
        <f>(((1+D8)^C8)/((1+D7)^C7))^(1/(C8-C7))-1</f>
        <v>4.8489804616691501E-3</v>
      </c>
    </row>
    <row r="9" spans="1:14" x14ac:dyDescent="0.2">
      <c r="A9" s="6" t="s">
        <v>33</v>
      </c>
      <c r="B9" s="7">
        <v>40954</v>
      </c>
      <c r="C9" s="8">
        <f t="shared" si="0"/>
        <v>1.9277777777777778</v>
      </c>
      <c r="D9" s="33">
        <v>9.1999999999999998E-3</v>
      </c>
      <c r="E9" s="34">
        <f>(((1+D9)^C9)/((1+D8)^C8))^(1/(C9-C8))-1</f>
        <v>1.5355145147317506E-2</v>
      </c>
    </row>
    <row r="10" spans="1:14" x14ac:dyDescent="0.2">
      <c r="A10" s="6" t="s">
        <v>34</v>
      </c>
      <c r="B10" s="7">
        <v>41320</v>
      </c>
      <c r="C10" s="8">
        <f t="shared" si="0"/>
        <v>2.9277777777777776</v>
      </c>
      <c r="D10" s="33">
        <v>1.43E-2</v>
      </c>
      <c r="E10" s="34">
        <f t="shared" ref="E10:E17" si="1">(((1+D10)^C10)/((1+D9)^C9))^(1/(C10-C9))-1</f>
        <v>2.4204512771994313E-2</v>
      </c>
    </row>
    <row r="11" spans="1:14" x14ac:dyDescent="0.2">
      <c r="A11" s="6" t="s">
        <v>35</v>
      </c>
      <c r="B11" s="7">
        <v>41685</v>
      </c>
      <c r="C11" s="8">
        <f t="shared" si="0"/>
        <v>3.9277777777777776</v>
      </c>
      <c r="D11" s="33">
        <v>0.02</v>
      </c>
      <c r="E11" s="34">
        <f t="shared" si="1"/>
        <v>3.6873177529241241E-2</v>
      </c>
    </row>
    <row r="12" spans="1:14" x14ac:dyDescent="0.2">
      <c r="A12" s="6" t="s">
        <v>36</v>
      </c>
      <c r="B12" s="7">
        <v>42050</v>
      </c>
      <c r="C12" s="8">
        <f t="shared" si="0"/>
        <v>4.927777777777778</v>
      </c>
      <c r="D12" s="33">
        <v>2.47E-2</v>
      </c>
      <c r="E12" s="34">
        <f t="shared" si="1"/>
        <v>4.3371086772010292E-2</v>
      </c>
    </row>
    <row r="13" spans="1:14" x14ac:dyDescent="0.2">
      <c r="A13" s="6" t="s">
        <v>37</v>
      </c>
      <c r="B13" s="7">
        <v>43876</v>
      </c>
      <c r="C13" s="8">
        <f t="shared" si="0"/>
        <v>9.9277777777777771</v>
      </c>
      <c r="D13" s="33">
        <v>4.07E-2</v>
      </c>
      <c r="E13" s="34">
        <f t="shared" si="1"/>
        <v>5.6713312898354795E-2</v>
      </c>
    </row>
    <row r="14" spans="1:14" x14ac:dyDescent="0.2">
      <c r="A14" s="6" t="s">
        <v>38</v>
      </c>
      <c r="B14" s="7">
        <v>45703</v>
      </c>
      <c r="C14" s="8">
        <f t="shared" si="0"/>
        <v>14.927777777777777</v>
      </c>
      <c r="D14" s="33">
        <v>4.7500000000000001E-2</v>
      </c>
      <c r="E14" s="34">
        <f t="shared" si="1"/>
        <v>6.1133755519773736E-2</v>
      </c>
    </row>
    <row r="15" spans="1:14" x14ac:dyDescent="0.2">
      <c r="A15" s="6" t="s">
        <v>39</v>
      </c>
      <c r="B15" s="7">
        <v>47529</v>
      </c>
      <c r="C15" s="8">
        <f t="shared" si="0"/>
        <v>19.927777777777777</v>
      </c>
      <c r="D15" s="33">
        <v>4.9200000000000001E-2</v>
      </c>
      <c r="E15" s="34">
        <f t="shared" si="1"/>
        <v>5.4291876589617205E-2</v>
      </c>
    </row>
    <row r="16" spans="1:14" x14ac:dyDescent="0.2">
      <c r="A16" s="6" t="s">
        <v>40</v>
      </c>
      <c r="B16" s="7">
        <v>49355</v>
      </c>
      <c r="C16" s="8">
        <f t="shared" si="0"/>
        <v>24.927777777777777</v>
      </c>
      <c r="D16" s="33">
        <v>4.9399999999999999E-2</v>
      </c>
      <c r="E16" s="34">
        <f t="shared" si="1"/>
        <v>5.0197489951721908E-2</v>
      </c>
    </row>
    <row r="17" spans="1:12" x14ac:dyDescent="0.2">
      <c r="A17" s="6" t="s">
        <v>41</v>
      </c>
      <c r="B17" s="7">
        <v>51181</v>
      </c>
      <c r="C17" s="8">
        <f t="shared" si="0"/>
        <v>29.927777777777777</v>
      </c>
      <c r="D17" s="33">
        <v>4.9799999999999997E-2</v>
      </c>
      <c r="E17" s="34">
        <f t="shared" si="1"/>
        <v>5.1796498298872562E-2</v>
      </c>
    </row>
    <row r="18" spans="1:12" ht="12.75" customHeight="1" x14ac:dyDescent="0.2">
      <c r="C18" s="9"/>
      <c r="E18" s="9"/>
      <c r="F18" s="9"/>
      <c r="G18" s="9"/>
      <c r="H18" s="9"/>
    </row>
    <row r="19" spans="1:12" ht="12.75" customHeight="1" x14ac:dyDescent="0.2">
      <c r="C19" s="9"/>
      <c r="E19" s="9"/>
      <c r="F19" s="9"/>
      <c r="G19" s="9"/>
      <c r="H19" s="9"/>
    </row>
    <row r="20" spans="1:12" ht="12.75" customHeight="1" x14ac:dyDescent="0.2">
      <c r="C20" s="9"/>
      <c r="E20" s="9"/>
      <c r="F20" s="9"/>
      <c r="G20" s="9"/>
      <c r="H20" s="9"/>
    </row>
    <row r="21" spans="1:12" ht="12.75" customHeight="1" x14ac:dyDescent="0.2">
      <c r="C21" s="9"/>
      <c r="E21" s="9"/>
      <c r="F21" s="9"/>
      <c r="G21" s="9"/>
      <c r="H21" s="9"/>
    </row>
    <row r="22" spans="1:12" ht="12.75" customHeight="1" x14ac:dyDescent="0.2">
      <c r="C22" s="9"/>
      <c r="E22" s="9"/>
      <c r="F22" s="9"/>
      <c r="G22" s="9"/>
      <c r="H22" s="9"/>
    </row>
    <row r="23" spans="1:12" ht="12.75" customHeight="1" x14ac:dyDescent="0.2">
      <c r="C23" s="9"/>
      <c r="E23" s="9"/>
      <c r="F23" s="9"/>
      <c r="G23" s="9"/>
      <c r="H23" s="9"/>
    </row>
    <row r="24" spans="1:12" ht="12.75" customHeight="1" x14ac:dyDescent="0.2">
      <c r="C24" s="9"/>
      <c r="E24" s="9"/>
      <c r="F24" s="9"/>
      <c r="G24" s="9"/>
      <c r="H24" s="9"/>
    </row>
    <row r="25" spans="1:12" x14ac:dyDescent="0.2">
      <c r="A25" s="5" t="s">
        <v>13</v>
      </c>
      <c r="B25" s="14" t="str">
        <f>IF($C$26=1,"Effective Annual Rate","Annual Percentage Rate")</f>
        <v>Effective Annual Rate</v>
      </c>
      <c r="D25" s="12"/>
      <c r="E25" s="30"/>
      <c r="F25" s="27"/>
      <c r="G25" s="27"/>
      <c r="H25" s="27"/>
      <c r="I25" s="27"/>
      <c r="J25" s="28"/>
      <c r="K25" s="28"/>
    </row>
    <row r="26" spans="1:12" ht="17.25" customHeight="1" x14ac:dyDescent="0.2">
      <c r="A26" t="s">
        <v>20</v>
      </c>
      <c r="C26" s="4">
        <v>1</v>
      </c>
      <c r="E26" s="31"/>
      <c r="F26" s="27"/>
      <c r="G26" s="27"/>
      <c r="H26" s="27"/>
      <c r="I26" s="27"/>
      <c r="J26" s="28"/>
      <c r="K26" s="28"/>
    </row>
    <row r="27" spans="1:12" x14ac:dyDescent="0.2">
      <c r="A27" t="s">
        <v>21</v>
      </c>
      <c r="B27" s="15">
        <v>4.2000000000000003E-2</v>
      </c>
    </row>
    <row r="28" spans="1:12" x14ac:dyDescent="0.2">
      <c r="A28" t="s">
        <v>22</v>
      </c>
      <c r="B28" s="13">
        <v>2</v>
      </c>
      <c r="D28" s="27"/>
      <c r="E28" s="27"/>
      <c r="F28" s="27"/>
      <c r="G28" s="28"/>
      <c r="I28" s="30"/>
      <c r="J28" s="30"/>
      <c r="K28" s="30"/>
      <c r="L28" s="30"/>
    </row>
    <row r="29" spans="1:12" x14ac:dyDescent="0.2">
      <c r="A29" t="s">
        <v>23</v>
      </c>
      <c r="B29" s="13">
        <v>8</v>
      </c>
      <c r="D29" s="29"/>
      <c r="E29" s="28"/>
      <c r="F29" s="28"/>
      <c r="G29" s="28"/>
      <c r="I29" s="30"/>
      <c r="J29" s="27"/>
      <c r="K29" s="27"/>
      <c r="L29" s="27"/>
    </row>
    <row r="30" spans="1:12" x14ac:dyDescent="0.2">
      <c r="A30" s="16" t="s">
        <v>24</v>
      </c>
      <c r="B30" s="17">
        <v>2000</v>
      </c>
      <c r="I30" s="30"/>
      <c r="J30" s="30"/>
      <c r="K30" s="30"/>
      <c r="L30" s="30"/>
    </row>
    <row r="31" spans="1:12" ht="13.5" customHeight="1" x14ac:dyDescent="0.2">
      <c r="C31" s="9"/>
    </row>
    <row r="32" spans="1:12" x14ac:dyDescent="0.2">
      <c r="A32" s="5" t="s">
        <v>6</v>
      </c>
      <c r="C32" s="9"/>
      <c r="D32" s="28"/>
      <c r="E32" s="28"/>
      <c r="F32" s="28"/>
      <c r="G32" s="28"/>
      <c r="H32" s="28"/>
      <c r="I32" s="28"/>
      <c r="J32" s="28"/>
    </row>
    <row r="33" spans="1:12" x14ac:dyDescent="0.2">
      <c r="A33" t="s">
        <v>25</v>
      </c>
      <c r="B33" s="18">
        <f>B27*B30/B28</f>
        <v>42</v>
      </c>
      <c r="C33" s="9"/>
      <c r="D33" s="29"/>
      <c r="E33" s="28"/>
      <c r="F33" s="27"/>
      <c r="G33" s="27"/>
      <c r="H33" s="27"/>
      <c r="I33" s="28"/>
      <c r="J33" s="28"/>
    </row>
    <row r="34" spans="1:12" ht="13.5" customHeight="1" x14ac:dyDescent="0.2">
      <c r="B34" s="18"/>
      <c r="C34" s="9"/>
      <c r="D34" s="29"/>
      <c r="E34" s="28"/>
      <c r="F34" s="28"/>
      <c r="G34" s="28"/>
      <c r="H34" s="28"/>
      <c r="I34" s="28"/>
      <c r="J34" s="28"/>
    </row>
    <row r="35" spans="1:12" x14ac:dyDescent="0.2">
      <c r="A35" s="5" t="s">
        <v>26</v>
      </c>
      <c r="B35" s="19"/>
      <c r="D35" s="29"/>
      <c r="E35" s="28"/>
      <c r="F35" s="28"/>
      <c r="G35" s="28"/>
      <c r="H35" s="28"/>
      <c r="I35" s="28"/>
      <c r="J35" s="28"/>
    </row>
    <row r="36" spans="1:12" x14ac:dyDescent="0.2">
      <c r="A36" s="12" t="s">
        <v>7</v>
      </c>
      <c r="B36" s="20">
        <v>0</v>
      </c>
      <c r="C36">
        <v>1</v>
      </c>
      <c r="D36" s="20">
        <v>2</v>
      </c>
      <c r="E36">
        <v>3</v>
      </c>
      <c r="F36" s="20">
        <v>4</v>
      </c>
      <c r="G36">
        <v>5</v>
      </c>
      <c r="H36">
        <v>6</v>
      </c>
      <c r="I36">
        <v>7</v>
      </c>
      <c r="J36">
        <v>8</v>
      </c>
    </row>
    <row r="37" spans="1:12" x14ac:dyDescent="0.2">
      <c r="A37" s="21" t="s">
        <v>8</v>
      </c>
      <c r="B37" s="22">
        <f>B36/B28</f>
        <v>0</v>
      </c>
      <c r="C37" s="22">
        <f>C36/B28</f>
        <v>0.5</v>
      </c>
      <c r="D37" s="22">
        <f>D36/B28</f>
        <v>1</v>
      </c>
      <c r="E37" s="22">
        <f>E36/B28</f>
        <v>1.5</v>
      </c>
      <c r="F37" s="22">
        <f>F36/B28</f>
        <v>2</v>
      </c>
      <c r="G37" s="22">
        <f>G36/B28</f>
        <v>2.5</v>
      </c>
      <c r="H37" s="22">
        <f>H36/B28</f>
        <v>3</v>
      </c>
      <c r="I37" s="22">
        <f>I36/B28</f>
        <v>3.5</v>
      </c>
      <c r="J37" s="22">
        <f>J36/B28</f>
        <v>4</v>
      </c>
    </row>
    <row r="38" spans="1:12" x14ac:dyDescent="0.2">
      <c r="A38" t="s">
        <v>9</v>
      </c>
      <c r="B38" s="9"/>
      <c r="C38" s="9">
        <f>$B$33</f>
        <v>42</v>
      </c>
      <c r="D38" s="9">
        <f t="shared" ref="D38:I38" si="2">$B$33</f>
        <v>42</v>
      </c>
      <c r="E38" s="9">
        <f t="shared" si="2"/>
        <v>42</v>
      </c>
      <c r="F38" s="9">
        <f t="shared" si="2"/>
        <v>42</v>
      </c>
      <c r="G38" s="9">
        <f t="shared" si="2"/>
        <v>42</v>
      </c>
      <c r="H38" s="9">
        <f t="shared" si="2"/>
        <v>42</v>
      </c>
      <c r="I38" s="9">
        <f t="shared" si="2"/>
        <v>42</v>
      </c>
      <c r="J38" s="9">
        <f>B33+B30</f>
        <v>2042</v>
      </c>
    </row>
    <row r="39" spans="1:12" x14ac:dyDescent="0.2">
      <c r="A39" s="12" t="s">
        <v>11</v>
      </c>
      <c r="B39" s="9"/>
      <c r="C39" s="23">
        <f>D7</f>
        <v>2.1099999999999999E-3</v>
      </c>
      <c r="D39" s="23">
        <f>D8</f>
        <v>3.49E-3</v>
      </c>
      <c r="E39" s="23">
        <f>(D39+F39)/2</f>
        <v>6.3449999999999999E-3</v>
      </c>
      <c r="F39" s="23">
        <f>D9</f>
        <v>9.1999999999999998E-3</v>
      </c>
      <c r="G39" s="23">
        <f>(F39+H39)/2</f>
        <v>1.175E-2</v>
      </c>
      <c r="H39" s="23">
        <f>D10</f>
        <v>1.43E-2</v>
      </c>
      <c r="I39" s="23">
        <f>(H39+J39)/2</f>
        <v>1.7149999999999999E-2</v>
      </c>
      <c r="J39" s="23">
        <f>D11</f>
        <v>0.02</v>
      </c>
    </row>
    <row r="40" spans="1:12" x14ac:dyDescent="0.2">
      <c r="A40" t="s">
        <v>14</v>
      </c>
      <c r="B40" s="9"/>
      <c r="C40" s="24">
        <f>IF($C$26=1,((1+C39)^(1/$B$28))-1,C39/$B$28)</f>
        <v>1.0544440738475824E-3</v>
      </c>
      <c r="D40" s="24">
        <f t="shared" ref="D40:J40" si="3">IF($C$26=1,((1+D39)^(1/$B$28))-1,D39/$B$28)</f>
        <v>1.7434801385032284E-3</v>
      </c>
      <c r="E40" s="24">
        <f t="shared" si="3"/>
        <v>3.1674835240624866E-3</v>
      </c>
      <c r="F40" s="24">
        <f t="shared" si="3"/>
        <v>4.5894683899487809E-3</v>
      </c>
      <c r="G40" s="24">
        <f t="shared" si="3"/>
        <v>5.8578428386388826E-3</v>
      </c>
      <c r="H40" s="24">
        <f t="shared" si="3"/>
        <v>7.1246198956711471E-3</v>
      </c>
      <c r="I40" s="24">
        <f t="shared" si="3"/>
        <v>8.5385466108869323E-3</v>
      </c>
      <c r="J40" s="24">
        <f t="shared" si="3"/>
        <v>9.9504938362078299E-3</v>
      </c>
    </row>
    <row r="41" spans="1:12" x14ac:dyDescent="0.2">
      <c r="A41" t="s">
        <v>10</v>
      </c>
      <c r="C41" s="9">
        <f>C38/((1+C40)^C36)</f>
        <v>41.95575999750686</v>
      </c>
      <c r="D41" s="9">
        <f t="shared" ref="D41:J41" si="4">D38/((1+D40)^D36)</f>
        <v>41.853929785050184</v>
      </c>
      <c r="E41" s="9">
        <f t="shared" si="4"/>
        <v>41.603412095708421</v>
      </c>
      <c r="F41" s="9">
        <f t="shared" si="4"/>
        <v>41.23773530840878</v>
      </c>
      <c r="G41" s="9">
        <f t="shared" si="4"/>
        <v>40.79117897119535</v>
      </c>
      <c r="H41" s="9">
        <f t="shared" si="4"/>
        <v>40.248529139704679</v>
      </c>
      <c r="I41" s="9">
        <f t="shared" si="4"/>
        <v>39.573255440308742</v>
      </c>
      <c r="J41" s="9">
        <f t="shared" si="4"/>
        <v>1886.492359946142</v>
      </c>
    </row>
    <row r="42" spans="1:12" x14ac:dyDescent="0.2">
      <c r="A42" t="s">
        <v>15</v>
      </c>
      <c r="B42" s="25">
        <f>SUM(C41:J41)</f>
        <v>2173.756160684025</v>
      </c>
      <c r="C42" s="9"/>
      <c r="D42" s="9"/>
      <c r="E42" s="9"/>
      <c r="F42" s="9"/>
      <c r="G42" s="9"/>
      <c r="H42" s="9"/>
      <c r="I42" s="9"/>
      <c r="J42" s="9"/>
    </row>
    <row r="43" spans="1:12" x14ac:dyDescent="0.2">
      <c r="A43" t="s">
        <v>16</v>
      </c>
      <c r="B43" s="24">
        <f>RATE(B29,B33,-B42,B30)</f>
        <v>9.6627353170863819E-3</v>
      </c>
      <c r="F43" s="30"/>
      <c r="G43" s="27"/>
      <c r="H43" s="27"/>
      <c r="I43" s="27"/>
      <c r="J43" s="27"/>
      <c r="K43" s="27"/>
      <c r="L43" s="27"/>
    </row>
    <row r="44" spans="1:12" x14ac:dyDescent="0.2">
      <c r="A44" t="s">
        <v>17</v>
      </c>
      <c r="B44" s="26">
        <f>IF($C$26=1,((1+B43)^(B28))-1,B43*B28)</f>
        <v>1.941883908798081E-2</v>
      </c>
      <c r="F44" s="30"/>
      <c r="G44" s="27"/>
      <c r="H44" s="27"/>
      <c r="I44" s="27"/>
      <c r="J44" s="27"/>
      <c r="K44" s="27"/>
      <c r="L44" s="27"/>
    </row>
    <row r="45" spans="1:12" x14ac:dyDescent="0.2">
      <c r="F45" s="30"/>
      <c r="G45" s="27"/>
      <c r="H45" s="27"/>
      <c r="I45" s="27"/>
      <c r="J45" s="27"/>
      <c r="K45" s="27"/>
      <c r="L45" s="27"/>
    </row>
    <row r="46" spans="1:12" x14ac:dyDescent="0.2">
      <c r="F46" s="30"/>
      <c r="G46" s="27"/>
      <c r="H46" s="27"/>
      <c r="I46" s="27"/>
      <c r="J46" s="27"/>
      <c r="K46" s="27"/>
      <c r="L46" s="27"/>
    </row>
    <row r="48" spans="1:12" x14ac:dyDescent="0.2">
      <c r="E48" s="28"/>
      <c r="F48" s="28"/>
      <c r="G48" s="28"/>
      <c r="H48" s="28"/>
      <c r="I48" s="28"/>
      <c r="J48" s="28"/>
    </row>
    <row r="49" spans="1:12" x14ac:dyDescent="0.2">
      <c r="E49" s="29"/>
      <c r="F49" s="28"/>
      <c r="G49" s="28"/>
      <c r="H49" s="28"/>
      <c r="I49" s="28"/>
      <c r="J49" s="28"/>
    </row>
    <row r="51" spans="1:12" x14ac:dyDescent="0.2">
      <c r="D51" s="28"/>
      <c r="E51" s="28"/>
      <c r="F51" s="28"/>
      <c r="G51" s="28"/>
      <c r="H51" s="28"/>
      <c r="I51" s="28"/>
      <c r="J51" s="28"/>
    </row>
    <row r="52" spans="1:12" x14ac:dyDescent="0.2">
      <c r="D52" s="29"/>
      <c r="E52" s="28"/>
      <c r="F52" s="28"/>
      <c r="G52" s="28"/>
      <c r="H52" s="28"/>
      <c r="I52" s="28"/>
      <c r="J52" s="28"/>
    </row>
    <row r="54" spans="1:12" x14ac:dyDescent="0.2">
      <c r="C54" s="28"/>
      <c r="D54" s="28"/>
      <c r="E54" s="28"/>
      <c r="F54" s="28"/>
      <c r="G54" s="28"/>
      <c r="H54" s="28"/>
      <c r="I54" s="28"/>
      <c r="J54" s="28"/>
      <c r="K54" s="28"/>
      <c r="L54" s="28"/>
    </row>
    <row r="55" spans="1:12" x14ac:dyDescent="0.2">
      <c r="C55" s="29"/>
      <c r="D55" s="28"/>
      <c r="E55" s="28"/>
      <c r="F55" s="28"/>
      <c r="G55" s="28"/>
      <c r="H55" s="28"/>
      <c r="I55" s="28"/>
      <c r="J55" s="28"/>
      <c r="K55" s="28"/>
      <c r="L55" s="28"/>
    </row>
    <row r="57" spans="1:12" x14ac:dyDescent="0.2">
      <c r="A57" s="29"/>
      <c r="B57" s="28"/>
      <c r="C57" s="28"/>
      <c r="D57" s="28"/>
      <c r="E57" s="28"/>
      <c r="F57" s="28"/>
      <c r="G57" s="28"/>
    </row>
    <row r="58" spans="1:12" x14ac:dyDescent="0.2">
      <c r="A58" s="28"/>
      <c r="B58" s="28"/>
      <c r="C58" s="28"/>
      <c r="D58" s="28"/>
      <c r="E58" s="28"/>
      <c r="F58" s="28"/>
      <c r="G58" s="28"/>
    </row>
    <row r="59" spans="1:12" x14ac:dyDescent="0.2">
      <c r="A59" s="28"/>
      <c r="B59" s="28"/>
      <c r="C59" s="28"/>
      <c r="D59" s="28"/>
      <c r="E59" s="28"/>
      <c r="F59" s="28"/>
      <c r="G59" s="28"/>
    </row>
    <row r="60" spans="1:12" x14ac:dyDescent="0.2">
      <c r="A60" s="29"/>
      <c r="B60" s="28"/>
      <c r="C60" s="28"/>
      <c r="D60" s="28"/>
      <c r="E60" s="28"/>
      <c r="F60" s="28"/>
      <c r="G60" s="28"/>
    </row>
  </sheetData>
  <printOptions gridLines="1"/>
  <pageMargins left="0.75" right="0.75" top="1" bottom="1" header="0.5" footer="0.5"/>
  <pageSetup scale="74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4099" r:id="rId4">
          <objectPr defaultSize="0" autoPict="0" r:id="rId5">
            <anchor moveWithCells="1" sizeWithCells="1">
              <from>
                <xdr:col>3</xdr:col>
                <xdr:colOff>419100</xdr:colOff>
                <xdr:row>18</xdr:row>
                <xdr:rowOff>133350</xdr:rowOff>
              </from>
              <to>
                <xdr:col>8</xdr:col>
                <xdr:colOff>57150</xdr:colOff>
                <xdr:row>21</xdr:row>
                <xdr:rowOff>19050</xdr:rowOff>
              </to>
            </anchor>
          </objectPr>
        </oleObject>
      </mc:Choice>
      <mc:Fallback>
        <oleObject progId="Equation.DSMT4" shapeId="4099" r:id="rId4"/>
      </mc:Fallback>
    </mc:AlternateContent>
    <mc:AlternateContent xmlns:mc="http://schemas.openxmlformats.org/markup-compatibility/2006">
      <mc:Choice Requires="x14">
        <oleObject progId="Equation.DSMT4" shapeId="4100" r:id="rId6">
          <objectPr defaultSize="0" autoPict="0" r:id="rId7">
            <anchor moveWithCells="1" sizeWithCells="1">
              <from>
                <xdr:col>11</xdr:col>
                <xdr:colOff>200025</xdr:colOff>
                <xdr:row>13</xdr:row>
                <xdr:rowOff>142875</xdr:rowOff>
              </from>
              <to>
                <xdr:col>11</xdr:col>
                <xdr:colOff>438150</xdr:colOff>
                <xdr:row>20</xdr:row>
                <xdr:rowOff>104775</xdr:rowOff>
              </to>
            </anchor>
          </objectPr>
        </oleObject>
      </mc:Choice>
      <mc:Fallback>
        <oleObject progId="Equation.DSMT4" shapeId="4100" r:id="rId6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8" name="Option Button 1">
              <controlPr defaultSize="0" autoFill="0" autoLine="0" autoPict="0">
                <anchor moveWithCells="1">
                  <from>
                    <xdr:col>1</xdr:col>
                    <xdr:colOff>0</xdr:colOff>
                    <xdr:row>25</xdr:row>
                    <xdr:rowOff>0</xdr:rowOff>
                  </from>
                  <to>
                    <xdr:col>1</xdr:col>
                    <xdr:colOff>409575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9" name="Option Button 2">
              <controlPr defaultSize="0" autoFill="0" autoLine="0" autoPict="0">
                <anchor moveWithCells="1">
                  <from>
                    <xdr:col>1</xdr:col>
                    <xdr:colOff>409575</xdr:colOff>
                    <xdr:row>25</xdr:row>
                    <xdr:rowOff>0</xdr:rowOff>
                  </from>
                  <to>
                    <xdr:col>2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1:N60"/>
  <sheetViews>
    <sheetView workbookViewId="0">
      <selection activeCell="O41" sqref="O41"/>
    </sheetView>
  </sheetViews>
  <sheetFormatPr defaultRowHeight="12.75" x14ac:dyDescent="0.2"/>
  <cols>
    <col min="1" max="1" width="31.140625" customWidth="1"/>
    <col min="2" max="2" width="12.28515625" customWidth="1"/>
    <col min="3" max="3" width="7.7109375" customWidth="1"/>
    <col min="4" max="4" width="7.42578125" customWidth="1"/>
    <col min="5" max="8" width="7.5703125" customWidth="1"/>
    <col min="9" max="9" width="7.42578125" customWidth="1"/>
    <col min="10" max="10" width="10.140625" customWidth="1"/>
    <col min="11" max="11" width="7.140625" customWidth="1"/>
    <col min="12" max="14" width="7.140625" bestFit="1" customWidth="1"/>
  </cols>
  <sheetData>
    <row r="1" spans="1:14" ht="26.25" x14ac:dyDescent="0.3">
      <c r="A1" s="1" t="s">
        <v>5</v>
      </c>
      <c r="B1" s="2" t="s">
        <v>27</v>
      </c>
    </row>
    <row r="2" spans="1:14" x14ac:dyDescent="0.2">
      <c r="A2" s="11"/>
      <c r="B2" s="3" t="s">
        <v>2</v>
      </c>
      <c r="C2" s="4" t="s">
        <v>1</v>
      </c>
      <c r="D2" s="3" t="s">
        <v>3</v>
      </c>
      <c r="E2" t="s">
        <v>18</v>
      </c>
    </row>
    <row r="3" spans="1:14" x14ac:dyDescent="0.2">
      <c r="A3" s="5" t="s">
        <v>12</v>
      </c>
      <c r="B3" s="3" t="s">
        <v>0</v>
      </c>
      <c r="C3" s="3" t="s">
        <v>2</v>
      </c>
      <c r="D3" s="3" t="s">
        <v>2</v>
      </c>
      <c r="E3" s="3" t="s">
        <v>19</v>
      </c>
    </row>
    <row r="4" spans="1:14" x14ac:dyDescent="0.2">
      <c r="A4" s="32" t="s">
        <v>28</v>
      </c>
      <c r="B4" s="7">
        <v>40248</v>
      </c>
      <c r="C4" s="9"/>
      <c r="D4" s="9"/>
      <c r="E4" s="9" t="s">
        <v>4</v>
      </c>
      <c r="F4" s="10"/>
      <c r="G4" s="10"/>
      <c r="H4" s="10"/>
      <c r="I4" s="10"/>
      <c r="J4" s="10"/>
      <c r="K4" s="10"/>
      <c r="L4" s="10"/>
      <c r="M4" s="10"/>
      <c r="N4" s="10"/>
    </row>
    <row r="5" spans="1:14" x14ac:dyDescent="0.2">
      <c r="A5" s="6" t="s">
        <v>29</v>
      </c>
      <c r="B5" s="7">
        <v>40283</v>
      </c>
      <c r="C5" s="8">
        <f>YEARFRAC($B$4,B5)</f>
        <v>9.4444444444444442E-2</v>
      </c>
      <c r="D5" s="33">
        <v>1.01E-3</v>
      </c>
      <c r="E5" s="34">
        <f>(((1+D5)^C5)/((1+D4)^C4))^(1/(C5-C4))-1</f>
        <v>1.0099999999997333E-3</v>
      </c>
    </row>
    <row r="6" spans="1:14" x14ac:dyDescent="0.2">
      <c r="A6" s="6" t="s">
        <v>30</v>
      </c>
      <c r="B6" s="7">
        <v>40339</v>
      </c>
      <c r="C6" s="8">
        <f t="shared" ref="C6:C17" si="0">YEARFRAC($B$4,B6)</f>
        <v>0.24722222222222223</v>
      </c>
      <c r="D6" s="33">
        <v>1.47E-3</v>
      </c>
      <c r="E6" s="34">
        <f>(((1+D6)^C6)/((1+D5)^C5))^(1/(C6-C5))-1</f>
        <v>1.7544693583706472E-3</v>
      </c>
    </row>
    <row r="7" spans="1:14" x14ac:dyDescent="0.2">
      <c r="A7" s="6" t="s">
        <v>31</v>
      </c>
      <c r="B7" s="7">
        <v>40430</v>
      </c>
      <c r="C7" s="8">
        <f t="shared" si="0"/>
        <v>0.49444444444444446</v>
      </c>
      <c r="D7" s="33">
        <v>2.1099999999999999E-3</v>
      </c>
      <c r="E7" s="34">
        <f>(((1+D7)^C7)/((1+D6)^C6))^(1/(C7-C6))-1</f>
        <v>2.7504089987717695E-3</v>
      </c>
    </row>
    <row r="8" spans="1:14" x14ac:dyDescent="0.2">
      <c r="A8" s="6" t="s">
        <v>32</v>
      </c>
      <c r="B8" s="7">
        <v>40612</v>
      </c>
      <c r="C8" s="8">
        <f t="shared" si="0"/>
        <v>0.99722222222222223</v>
      </c>
      <c r="D8" s="33">
        <v>3.49E-3</v>
      </c>
      <c r="E8" s="34">
        <f>(((1+D8)^C8)/((1+D7)^C7))^(1/(C8-C7))-1</f>
        <v>4.8489804616691501E-3</v>
      </c>
    </row>
    <row r="9" spans="1:14" x14ac:dyDescent="0.2">
      <c r="A9" s="6" t="s">
        <v>33</v>
      </c>
      <c r="B9" s="7">
        <v>40954</v>
      </c>
      <c r="C9" s="8">
        <f t="shared" si="0"/>
        <v>1.9277777777777778</v>
      </c>
      <c r="D9" s="33">
        <v>9.1999999999999998E-3</v>
      </c>
      <c r="E9" s="34">
        <f>(((1+D9)^C9)/((1+D8)^C8))^(1/(C9-C8))-1</f>
        <v>1.5355145147317506E-2</v>
      </c>
    </row>
    <row r="10" spans="1:14" x14ac:dyDescent="0.2">
      <c r="A10" s="6" t="s">
        <v>34</v>
      </c>
      <c r="B10" s="7">
        <v>41320</v>
      </c>
      <c r="C10" s="8">
        <f t="shared" si="0"/>
        <v>2.9277777777777776</v>
      </c>
      <c r="D10" s="33">
        <v>1.43E-2</v>
      </c>
      <c r="E10" s="34">
        <f t="shared" ref="E10:E17" si="1">(((1+D10)^C10)/((1+D9)^C9))^(1/(C10-C9))-1</f>
        <v>2.4204512771994313E-2</v>
      </c>
    </row>
    <row r="11" spans="1:14" x14ac:dyDescent="0.2">
      <c r="A11" s="6" t="s">
        <v>35</v>
      </c>
      <c r="B11" s="7">
        <v>41685</v>
      </c>
      <c r="C11" s="8">
        <f t="shared" si="0"/>
        <v>3.9277777777777776</v>
      </c>
      <c r="D11" s="33">
        <v>0.02</v>
      </c>
      <c r="E11" s="34">
        <f t="shared" si="1"/>
        <v>3.6873177529241241E-2</v>
      </c>
    </row>
    <row r="12" spans="1:14" x14ac:dyDescent="0.2">
      <c r="A12" s="6" t="s">
        <v>36</v>
      </c>
      <c r="B12" s="7">
        <v>42050</v>
      </c>
      <c r="C12" s="8">
        <f t="shared" si="0"/>
        <v>4.927777777777778</v>
      </c>
      <c r="D12" s="33">
        <v>2.47E-2</v>
      </c>
      <c r="E12" s="34">
        <f t="shared" si="1"/>
        <v>4.3371086772010292E-2</v>
      </c>
    </row>
    <row r="13" spans="1:14" x14ac:dyDescent="0.2">
      <c r="A13" s="6" t="s">
        <v>37</v>
      </c>
      <c r="B13" s="7">
        <v>43876</v>
      </c>
      <c r="C13" s="8">
        <f t="shared" si="0"/>
        <v>9.9277777777777771</v>
      </c>
      <c r="D13" s="33">
        <v>4.07E-2</v>
      </c>
      <c r="E13" s="34">
        <f t="shared" si="1"/>
        <v>5.6713312898354795E-2</v>
      </c>
    </row>
    <row r="14" spans="1:14" x14ac:dyDescent="0.2">
      <c r="A14" s="6" t="s">
        <v>38</v>
      </c>
      <c r="B14" s="7">
        <v>45703</v>
      </c>
      <c r="C14" s="8">
        <f t="shared" si="0"/>
        <v>14.927777777777777</v>
      </c>
      <c r="D14" s="33">
        <v>4.7500000000000001E-2</v>
      </c>
      <c r="E14" s="34">
        <f t="shared" si="1"/>
        <v>6.1133755519773736E-2</v>
      </c>
    </row>
    <row r="15" spans="1:14" x14ac:dyDescent="0.2">
      <c r="A15" s="6" t="s">
        <v>39</v>
      </c>
      <c r="B15" s="7">
        <v>47529</v>
      </c>
      <c r="C15" s="8">
        <f t="shared" si="0"/>
        <v>19.927777777777777</v>
      </c>
      <c r="D15" s="33">
        <v>4.9200000000000001E-2</v>
      </c>
      <c r="E15" s="34">
        <f t="shared" si="1"/>
        <v>5.4291876589617205E-2</v>
      </c>
    </row>
    <row r="16" spans="1:14" x14ac:dyDescent="0.2">
      <c r="A16" s="6" t="s">
        <v>40</v>
      </c>
      <c r="B16" s="7">
        <v>49355</v>
      </c>
      <c r="C16" s="8">
        <f t="shared" si="0"/>
        <v>24.927777777777777</v>
      </c>
      <c r="D16" s="33">
        <v>4.9399999999999999E-2</v>
      </c>
      <c r="E16" s="34">
        <f t="shared" si="1"/>
        <v>5.0197489951721908E-2</v>
      </c>
    </row>
    <row r="17" spans="1:12" x14ac:dyDescent="0.2">
      <c r="A17" s="6" t="s">
        <v>41</v>
      </c>
      <c r="B17" s="7">
        <v>51181</v>
      </c>
      <c r="C17" s="8">
        <f t="shared" si="0"/>
        <v>29.927777777777777</v>
      </c>
      <c r="D17" s="33">
        <v>4.9799999999999997E-2</v>
      </c>
      <c r="E17" s="34">
        <f t="shared" si="1"/>
        <v>5.1796498298872562E-2</v>
      </c>
    </row>
    <row r="18" spans="1:12" ht="12.75" customHeight="1" x14ac:dyDescent="0.2">
      <c r="C18" s="9"/>
      <c r="E18" s="9"/>
      <c r="F18" s="9"/>
      <c r="G18" s="9"/>
      <c r="H18" s="9"/>
    </row>
    <row r="19" spans="1:12" ht="12.75" customHeight="1" x14ac:dyDescent="0.2">
      <c r="C19" s="9"/>
      <c r="E19" s="9"/>
      <c r="F19" s="9"/>
      <c r="G19" s="9"/>
      <c r="H19" s="9"/>
    </row>
    <row r="20" spans="1:12" ht="12.75" customHeight="1" x14ac:dyDescent="0.2">
      <c r="C20" s="9"/>
      <c r="E20" s="9"/>
      <c r="F20" s="9"/>
      <c r="G20" s="9"/>
      <c r="H20" s="9"/>
    </row>
    <row r="21" spans="1:12" ht="12.75" customHeight="1" x14ac:dyDescent="0.2">
      <c r="C21" s="9"/>
      <c r="E21" s="9"/>
      <c r="F21" s="9"/>
      <c r="G21" s="9"/>
      <c r="H21" s="9"/>
    </row>
    <row r="22" spans="1:12" ht="12.75" customHeight="1" x14ac:dyDescent="0.2">
      <c r="C22" s="9"/>
      <c r="E22" s="9"/>
      <c r="F22" s="9"/>
      <c r="G22" s="9"/>
      <c r="H22" s="9"/>
    </row>
    <row r="23" spans="1:12" ht="12.75" customHeight="1" x14ac:dyDescent="0.2">
      <c r="C23" s="9"/>
      <c r="E23" s="9"/>
      <c r="F23" s="9"/>
      <c r="G23" s="9"/>
      <c r="H23" s="9"/>
    </row>
    <row r="24" spans="1:12" ht="12.75" customHeight="1" x14ac:dyDescent="0.2">
      <c r="C24" s="9"/>
      <c r="E24" s="9"/>
      <c r="F24" s="9"/>
      <c r="G24" s="9"/>
      <c r="H24" s="9"/>
    </row>
    <row r="25" spans="1:12" x14ac:dyDescent="0.2">
      <c r="A25" s="5" t="s">
        <v>13</v>
      </c>
      <c r="B25" s="14" t="str">
        <f>IF($C$26=1,"Effective Annual Rate","Annual Percentage Rate")</f>
        <v>Annual Percentage Rate</v>
      </c>
      <c r="D25" s="12"/>
      <c r="E25" s="30"/>
      <c r="F25" s="27"/>
      <c r="G25" s="27"/>
      <c r="H25" s="27"/>
      <c r="I25" s="27"/>
      <c r="J25" s="28"/>
      <c r="K25" s="28"/>
    </row>
    <row r="26" spans="1:12" ht="17.25" customHeight="1" x14ac:dyDescent="0.2">
      <c r="A26" t="s">
        <v>20</v>
      </c>
      <c r="C26" s="4">
        <v>2</v>
      </c>
      <c r="E26" s="31"/>
      <c r="F26" s="27"/>
      <c r="G26" s="27"/>
      <c r="H26" s="27"/>
      <c r="I26" s="27"/>
      <c r="J26" s="28"/>
      <c r="K26" s="28"/>
    </row>
    <row r="27" spans="1:12" x14ac:dyDescent="0.2">
      <c r="A27" t="s">
        <v>21</v>
      </c>
      <c r="B27" s="15">
        <v>4.2000000000000003E-2</v>
      </c>
    </row>
    <row r="28" spans="1:12" x14ac:dyDescent="0.2">
      <c r="A28" t="s">
        <v>22</v>
      </c>
      <c r="B28" s="13">
        <v>2</v>
      </c>
      <c r="D28" s="27"/>
      <c r="E28" s="27"/>
      <c r="F28" s="27"/>
      <c r="G28" s="28"/>
      <c r="I28" s="30"/>
      <c r="J28" s="30"/>
      <c r="K28" s="30"/>
      <c r="L28" s="30"/>
    </row>
    <row r="29" spans="1:12" x14ac:dyDescent="0.2">
      <c r="A29" t="s">
        <v>23</v>
      </c>
      <c r="B29" s="13">
        <v>8</v>
      </c>
      <c r="D29" s="29"/>
      <c r="E29" s="28"/>
      <c r="F29" s="28"/>
      <c r="G29" s="28"/>
      <c r="I29" s="30"/>
      <c r="J29" s="27"/>
      <c r="K29" s="27"/>
      <c r="L29" s="27"/>
    </row>
    <row r="30" spans="1:12" x14ac:dyDescent="0.2">
      <c r="A30" s="16" t="s">
        <v>24</v>
      </c>
      <c r="B30" s="17">
        <v>2000</v>
      </c>
      <c r="I30" s="30"/>
      <c r="J30" s="30"/>
      <c r="K30" s="30"/>
      <c r="L30" s="30"/>
    </row>
    <row r="31" spans="1:12" ht="13.5" customHeight="1" x14ac:dyDescent="0.2">
      <c r="C31" s="9"/>
    </row>
    <row r="32" spans="1:12" x14ac:dyDescent="0.2">
      <c r="A32" s="5" t="s">
        <v>6</v>
      </c>
      <c r="C32" s="9"/>
      <c r="D32" s="28"/>
      <c r="E32" s="28"/>
      <c r="F32" s="28"/>
      <c r="G32" s="28"/>
      <c r="H32" s="28"/>
      <c r="I32" s="28"/>
      <c r="J32" s="28"/>
    </row>
    <row r="33" spans="1:12" x14ac:dyDescent="0.2">
      <c r="A33" t="s">
        <v>25</v>
      </c>
      <c r="B33" s="18">
        <f>B27*B30/B28</f>
        <v>42</v>
      </c>
      <c r="C33" s="9"/>
      <c r="D33" s="29"/>
      <c r="E33" s="28"/>
      <c r="F33" s="27"/>
      <c r="G33" s="27"/>
      <c r="H33" s="27"/>
      <c r="I33" s="28"/>
      <c r="J33" s="28"/>
    </row>
    <row r="34" spans="1:12" ht="13.5" customHeight="1" x14ac:dyDescent="0.2">
      <c r="B34" s="18"/>
      <c r="C34" s="9"/>
      <c r="D34" s="29"/>
      <c r="E34" s="28"/>
      <c r="F34" s="28"/>
      <c r="G34" s="28"/>
      <c r="H34" s="28"/>
      <c r="I34" s="28"/>
      <c r="J34" s="28"/>
    </row>
    <row r="35" spans="1:12" x14ac:dyDescent="0.2">
      <c r="A35" s="5" t="s">
        <v>26</v>
      </c>
      <c r="B35" s="19"/>
      <c r="D35" s="29"/>
      <c r="E35" s="28"/>
      <c r="F35" s="28"/>
      <c r="G35" s="28"/>
      <c r="H35" s="28"/>
      <c r="I35" s="28"/>
      <c r="J35" s="28"/>
    </row>
    <row r="36" spans="1:12" x14ac:dyDescent="0.2">
      <c r="A36" s="12" t="s">
        <v>7</v>
      </c>
      <c r="B36" s="20">
        <v>0</v>
      </c>
      <c r="C36">
        <v>1</v>
      </c>
      <c r="D36" s="20">
        <v>2</v>
      </c>
      <c r="E36">
        <v>3</v>
      </c>
      <c r="F36" s="20">
        <v>4</v>
      </c>
      <c r="G36">
        <v>5</v>
      </c>
      <c r="H36">
        <v>6</v>
      </c>
      <c r="I36">
        <v>7</v>
      </c>
      <c r="J36">
        <v>8</v>
      </c>
    </row>
    <row r="37" spans="1:12" x14ac:dyDescent="0.2">
      <c r="A37" s="21" t="s">
        <v>8</v>
      </c>
      <c r="B37" s="22">
        <f>B36/B28</f>
        <v>0</v>
      </c>
      <c r="C37" s="22">
        <f>C36/B28</f>
        <v>0.5</v>
      </c>
      <c r="D37" s="22">
        <f>D36/B28</f>
        <v>1</v>
      </c>
      <c r="E37" s="22">
        <f>E36/B28</f>
        <v>1.5</v>
      </c>
      <c r="F37" s="22">
        <f>F36/B28</f>
        <v>2</v>
      </c>
      <c r="G37" s="22">
        <f>G36/B28</f>
        <v>2.5</v>
      </c>
      <c r="H37" s="22">
        <f>H36/B28</f>
        <v>3</v>
      </c>
      <c r="I37" s="22">
        <f>I36/B28</f>
        <v>3.5</v>
      </c>
      <c r="J37" s="22">
        <f>J36/B28</f>
        <v>4</v>
      </c>
    </row>
    <row r="38" spans="1:12" x14ac:dyDescent="0.2">
      <c r="A38" t="s">
        <v>9</v>
      </c>
      <c r="B38" s="9"/>
      <c r="C38" s="9">
        <f>$B$33</f>
        <v>42</v>
      </c>
      <c r="D38" s="9">
        <f t="shared" ref="D38:I38" si="2">$B$33</f>
        <v>42</v>
      </c>
      <c r="E38" s="9">
        <f t="shared" si="2"/>
        <v>42</v>
      </c>
      <c r="F38" s="9">
        <f t="shared" si="2"/>
        <v>42</v>
      </c>
      <c r="G38" s="9">
        <f t="shared" si="2"/>
        <v>42</v>
      </c>
      <c r="H38" s="9">
        <f t="shared" si="2"/>
        <v>42</v>
      </c>
      <c r="I38" s="9">
        <f t="shared" si="2"/>
        <v>42</v>
      </c>
      <c r="J38" s="9">
        <f>B33+B30</f>
        <v>2042</v>
      </c>
    </row>
    <row r="39" spans="1:12" x14ac:dyDescent="0.2">
      <c r="A39" s="12" t="s">
        <v>11</v>
      </c>
      <c r="B39" s="9"/>
      <c r="C39" s="23">
        <f>D7</f>
        <v>2.1099999999999999E-3</v>
      </c>
      <c r="D39" s="23">
        <f>D8</f>
        <v>3.49E-3</v>
      </c>
      <c r="E39" s="23">
        <f>(D39+F39)/2</f>
        <v>6.3449999999999999E-3</v>
      </c>
      <c r="F39" s="23">
        <f>D9</f>
        <v>9.1999999999999998E-3</v>
      </c>
      <c r="G39" s="23">
        <f>(F39+H39)/2</f>
        <v>1.175E-2</v>
      </c>
      <c r="H39" s="23">
        <f>D10</f>
        <v>1.43E-2</v>
      </c>
      <c r="I39" s="23">
        <f>(H39+J39)/2</f>
        <v>1.7149999999999999E-2</v>
      </c>
      <c r="J39" s="23">
        <f>D11</f>
        <v>0.02</v>
      </c>
    </row>
    <row r="40" spans="1:12" x14ac:dyDescent="0.2">
      <c r="A40" t="s">
        <v>14</v>
      </c>
      <c r="B40" s="9"/>
      <c r="C40" s="24">
        <f>IF($C$26=1,((1+C39)^(1/$B$28))-1,C39/$B$28)</f>
        <v>1.0549999999999999E-3</v>
      </c>
      <c r="D40" s="24">
        <f t="shared" ref="D40:J40" si="3">IF($C$26=1,((1+D39)^(1/$B$28))-1,D39/$B$28)</f>
        <v>1.745E-3</v>
      </c>
      <c r="E40" s="24">
        <f t="shared" si="3"/>
        <v>3.1725E-3</v>
      </c>
      <c r="F40" s="24">
        <f t="shared" si="3"/>
        <v>4.5999999999999999E-3</v>
      </c>
      <c r="G40" s="24">
        <f t="shared" si="3"/>
        <v>5.875E-3</v>
      </c>
      <c r="H40" s="24">
        <f t="shared" si="3"/>
        <v>7.1500000000000001E-3</v>
      </c>
      <c r="I40" s="24">
        <f t="shared" si="3"/>
        <v>8.5749999999999993E-3</v>
      </c>
      <c r="J40" s="24">
        <f t="shared" si="3"/>
        <v>0.01</v>
      </c>
    </row>
    <row r="41" spans="1:12" x14ac:dyDescent="0.2">
      <c r="A41" t="s">
        <v>10</v>
      </c>
      <c r="C41" s="9">
        <f>C38/((1+C40)^C36)</f>
        <v>41.955736697783834</v>
      </c>
      <c r="D41" s="9">
        <f t="shared" ref="D41:J41" si="4">D38/((1+D40)^D36)</f>
        <v>41.853802782413553</v>
      </c>
      <c r="E41" s="9">
        <f t="shared" si="4"/>
        <v>41.602787971326848</v>
      </c>
      <c r="F41" s="9">
        <f t="shared" si="4"/>
        <v>41.236006091135003</v>
      </c>
      <c r="G41" s="9">
        <f t="shared" si="4"/>
        <v>40.787700224009356</v>
      </c>
      <c r="H41" s="9">
        <f t="shared" si="4"/>
        <v>40.242443963619166</v>
      </c>
      <c r="I41" s="9">
        <f t="shared" si="4"/>
        <v>39.563244325534647</v>
      </c>
      <c r="J41" s="9">
        <f t="shared" si="4"/>
        <v>1885.7527403088814</v>
      </c>
    </row>
    <row r="42" spans="1:12" x14ac:dyDescent="0.2">
      <c r="A42" t="s">
        <v>15</v>
      </c>
      <c r="B42" s="25">
        <f>SUM(C41:J41)</f>
        <v>2172.9944623647038</v>
      </c>
      <c r="C42" s="9"/>
      <c r="D42" s="9"/>
      <c r="E42" s="9"/>
      <c r="F42" s="9"/>
      <c r="G42" s="9"/>
      <c r="H42" s="9"/>
      <c r="I42" s="9"/>
      <c r="J42" s="9"/>
    </row>
    <row r="43" spans="1:12" x14ac:dyDescent="0.2">
      <c r="A43" t="s">
        <v>16</v>
      </c>
      <c r="B43" s="24">
        <f>RATE(B29,B33,-B42,B30)</f>
        <v>9.7100795134389493E-3</v>
      </c>
      <c r="F43" s="30"/>
      <c r="G43" s="27"/>
      <c r="H43" s="27"/>
      <c r="I43" s="27"/>
      <c r="J43" s="27"/>
      <c r="K43" s="27"/>
      <c r="L43" s="27"/>
    </row>
    <row r="44" spans="1:12" x14ac:dyDescent="0.2">
      <c r="A44" t="s">
        <v>17</v>
      </c>
      <c r="B44" s="26">
        <f>IF($C$26=1,((1+B43)^(B28))-1,B43*B28)</f>
        <v>1.9420159026877899E-2</v>
      </c>
      <c r="F44" s="30"/>
      <c r="G44" s="27"/>
      <c r="H44" s="27"/>
      <c r="I44" s="27"/>
      <c r="J44" s="27"/>
      <c r="K44" s="27"/>
      <c r="L44" s="27"/>
    </row>
    <row r="45" spans="1:12" x14ac:dyDescent="0.2">
      <c r="F45" s="30"/>
      <c r="G45" s="27"/>
      <c r="H45" s="27"/>
      <c r="I45" s="27"/>
      <c r="J45" s="27"/>
      <c r="K45" s="27"/>
      <c r="L45" s="27"/>
    </row>
    <row r="46" spans="1:12" x14ac:dyDescent="0.2">
      <c r="F46" s="30"/>
      <c r="G46" s="27"/>
      <c r="H46" s="27"/>
      <c r="I46" s="27"/>
      <c r="J46" s="27"/>
      <c r="K46" s="27"/>
      <c r="L46" s="27"/>
    </row>
    <row r="48" spans="1:12" x14ac:dyDescent="0.2">
      <c r="E48" s="28"/>
      <c r="F48" s="28"/>
      <c r="G48" s="28"/>
      <c r="H48" s="28"/>
      <c r="I48" s="28"/>
      <c r="J48" s="28"/>
    </row>
    <row r="49" spans="1:12" x14ac:dyDescent="0.2">
      <c r="E49" s="29"/>
      <c r="F49" s="28"/>
      <c r="G49" s="28"/>
      <c r="H49" s="28"/>
      <c r="I49" s="28"/>
      <c r="J49" s="28"/>
    </row>
    <row r="51" spans="1:12" x14ac:dyDescent="0.2">
      <c r="D51" s="28"/>
      <c r="E51" s="28"/>
      <c r="F51" s="28"/>
      <c r="G51" s="28"/>
      <c r="H51" s="28"/>
      <c r="I51" s="28"/>
      <c r="J51" s="28"/>
    </row>
    <row r="52" spans="1:12" x14ac:dyDescent="0.2">
      <c r="D52" s="29"/>
      <c r="E52" s="28"/>
      <c r="F52" s="28"/>
      <c r="G52" s="28"/>
      <c r="H52" s="28"/>
      <c r="I52" s="28"/>
      <c r="J52" s="28"/>
    </row>
    <row r="54" spans="1:12" x14ac:dyDescent="0.2">
      <c r="C54" s="28"/>
      <c r="D54" s="28"/>
      <c r="E54" s="28"/>
      <c r="F54" s="28"/>
      <c r="G54" s="28"/>
      <c r="H54" s="28"/>
      <c r="I54" s="28"/>
      <c r="J54" s="28"/>
      <c r="K54" s="28"/>
      <c r="L54" s="28"/>
    </row>
    <row r="55" spans="1:12" x14ac:dyDescent="0.2">
      <c r="C55" s="29"/>
      <c r="D55" s="28"/>
      <c r="E55" s="28"/>
      <c r="F55" s="28"/>
      <c r="G55" s="28"/>
      <c r="H55" s="28"/>
      <c r="I55" s="28"/>
      <c r="J55" s="28"/>
      <c r="K55" s="28"/>
      <c r="L55" s="28"/>
    </row>
    <row r="57" spans="1:12" x14ac:dyDescent="0.2">
      <c r="A57" s="29"/>
      <c r="B57" s="28"/>
      <c r="C57" s="28"/>
      <c r="D57" s="28"/>
      <c r="E57" s="28"/>
      <c r="F57" s="28"/>
      <c r="G57" s="28"/>
    </row>
    <row r="58" spans="1:12" x14ac:dyDescent="0.2">
      <c r="A58" s="28"/>
      <c r="B58" s="28"/>
      <c r="C58" s="28"/>
      <c r="D58" s="28"/>
      <c r="E58" s="28"/>
      <c r="F58" s="28"/>
      <c r="G58" s="28"/>
    </row>
    <row r="59" spans="1:12" x14ac:dyDescent="0.2">
      <c r="A59" s="28"/>
      <c r="B59" s="28"/>
      <c r="C59" s="28"/>
      <c r="D59" s="28"/>
      <c r="E59" s="28"/>
      <c r="F59" s="28"/>
      <c r="G59" s="28"/>
    </row>
    <row r="60" spans="1:12" x14ac:dyDescent="0.2">
      <c r="A60" s="29"/>
      <c r="B60" s="28"/>
      <c r="C60" s="28"/>
      <c r="D60" s="28"/>
      <c r="E60" s="28"/>
      <c r="F60" s="28"/>
      <c r="G60" s="28"/>
    </row>
  </sheetData>
  <printOptions gridLines="1"/>
  <pageMargins left="0.75" right="0.75" top="1" bottom="1" header="0.5" footer="0.5"/>
  <pageSetup scale="74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6147" r:id="rId4">
          <objectPr defaultSize="0" autoPict="0" r:id="rId5">
            <anchor moveWithCells="1" sizeWithCells="1">
              <from>
                <xdr:col>3</xdr:col>
                <xdr:colOff>419100</xdr:colOff>
                <xdr:row>18</xdr:row>
                <xdr:rowOff>133350</xdr:rowOff>
              </from>
              <to>
                <xdr:col>8</xdr:col>
                <xdr:colOff>57150</xdr:colOff>
                <xdr:row>21</xdr:row>
                <xdr:rowOff>19050</xdr:rowOff>
              </to>
            </anchor>
          </objectPr>
        </oleObject>
      </mc:Choice>
      <mc:Fallback>
        <oleObject progId="Equation.DSMT4" shapeId="6147" r:id="rId4"/>
      </mc:Fallback>
    </mc:AlternateContent>
    <mc:AlternateContent xmlns:mc="http://schemas.openxmlformats.org/markup-compatibility/2006">
      <mc:Choice Requires="x14">
        <oleObject progId="Equation.DSMT4" shapeId="6148" r:id="rId6">
          <objectPr defaultSize="0" autoPict="0" r:id="rId7">
            <anchor moveWithCells="1" sizeWithCells="1">
              <from>
                <xdr:col>11</xdr:col>
                <xdr:colOff>200025</xdr:colOff>
                <xdr:row>13</xdr:row>
                <xdr:rowOff>142875</xdr:rowOff>
              </from>
              <to>
                <xdr:col>11</xdr:col>
                <xdr:colOff>438150</xdr:colOff>
                <xdr:row>20</xdr:row>
                <xdr:rowOff>104775</xdr:rowOff>
              </to>
            </anchor>
          </objectPr>
        </oleObject>
      </mc:Choice>
      <mc:Fallback>
        <oleObject progId="Equation.DSMT4" shapeId="6148" r:id="rId6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8" name="Option Button 1">
              <controlPr defaultSize="0" autoFill="0" autoLine="0" autoPict="0">
                <anchor moveWithCells="1">
                  <from>
                    <xdr:col>1</xdr:col>
                    <xdr:colOff>0</xdr:colOff>
                    <xdr:row>25</xdr:row>
                    <xdr:rowOff>0</xdr:rowOff>
                  </from>
                  <to>
                    <xdr:col>1</xdr:col>
                    <xdr:colOff>409575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9" name="Option Button 2">
              <controlPr defaultSize="0" autoFill="0" autoLine="0" autoPict="0">
                <anchor moveWithCells="1">
                  <from>
                    <xdr:col>1</xdr:col>
                    <xdr:colOff>409575</xdr:colOff>
                    <xdr:row>25</xdr:row>
                    <xdr:rowOff>0</xdr:rowOff>
                  </from>
                  <to>
                    <xdr:col>2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Completed 2.1 - 2.3</vt:lpstr>
      <vt:lpstr>Answers 2a</vt:lpstr>
      <vt:lpstr>2b</vt:lpstr>
    </vt:vector>
  </TitlesOfParts>
  <Company>Indiana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Holden</dc:creator>
  <cp:lastModifiedBy>delme</cp:lastModifiedBy>
  <cp:lastPrinted>2006-05-11T20:50:51Z</cp:lastPrinted>
  <dcterms:created xsi:type="dcterms:W3CDTF">2006-04-03T01:24:31Z</dcterms:created>
  <dcterms:modified xsi:type="dcterms:W3CDTF">2011-02-02T17:03:36Z</dcterms:modified>
</cp:coreProperties>
</file>