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25" yWindow="165" windowWidth="8355" windowHeight="8130"/>
  </bookViews>
  <sheets>
    <sheet name="03problem" sheetId="1" r:id="rId1"/>
  </sheets>
  <definedNames>
    <definedName name="_xlnm.Print_Area" localSheetId="0">'03problem'!$A$1:$H$126</definedName>
  </definedNames>
  <calcPr calcId="145621"/>
</workbook>
</file>

<file path=xl/calcChain.xml><?xml version="1.0" encoding="utf-8"?>
<calcChain xmlns="http://schemas.openxmlformats.org/spreadsheetml/2006/main">
  <c r="C70" i="1" l="1"/>
  <c r="E70" i="1" s="1"/>
  <c r="C69" i="1"/>
  <c r="C74" i="1" s="1"/>
  <c r="E49" i="1"/>
  <c r="F8" i="1"/>
  <c r="E21" i="1"/>
  <c r="D112" i="1" s="1"/>
  <c r="E13" i="1"/>
  <c r="B112" i="1" s="1"/>
  <c r="F13" i="1"/>
  <c r="E53" i="1"/>
  <c r="E81" i="1"/>
  <c r="E52" i="1"/>
  <c r="E54" i="1"/>
  <c r="B117" i="1" s="1"/>
  <c r="E50" i="1"/>
  <c r="E51" i="1" s="1"/>
  <c r="E26" i="1"/>
  <c r="E83" i="1"/>
  <c r="E84" i="1"/>
  <c r="E55" i="1"/>
  <c r="E82" i="1"/>
  <c r="E85" i="1"/>
  <c r="E93" i="1"/>
  <c r="E94" i="1"/>
  <c r="E95" i="1"/>
  <c r="E101" i="1"/>
  <c r="D69" i="1"/>
  <c r="F26" i="1"/>
  <c r="F21" i="1"/>
  <c r="F23" i="1" s="1"/>
  <c r="F27" i="1" s="1"/>
  <c r="E23" i="1"/>
  <c r="E27" i="1" s="1"/>
  <c r="E15" i="1"/>
  <c r="D1" i="1"/>
  <c r="B108" i="1"/>
  <c r="D117" i="1"/>
  <c r="E89" i="1"/>
  <c r="E90" i="1"/>
  <c r="F117" i="1" s="1"/>
  <c r="F15" i="1"/>
  <c r="B113" i="1" l="1"/>
  <c r="D108" i="1"/>
  <c r="B109" i="1" s="1"/>
  <c r="E56" i="1"/>
  <c r="E69" i="1"/>
  <c r="E57" i="1" l="1"/>
  <c r="E58" i="1" s="1"/>
  <c r="H117" i="1"/>
  <c r="B118" i="1" s="1"/>
  <c r="D71" i="1" l="1"/>
  <c r="E80" i="1"/>
  <c r="E86" i="1" s="1"/>
  <c r="E60" i="1"/>
  <c r="E96" i="1" l="1"/>
  <c r="E97" i="1" s="1"/>
  <c r="E100" i="1" s="1"/>
  <c r="E102" i="1" s="1"/>
  <c r="D72" i="1"/>
  <c r="E73" i="1"/>
  <c r="E74" i="1" s="1"/>
  <c r="D74" i="1"/>
  <c r="E61" i="1"/>
</calcChain>
</file>

<file path=xl/comments1.xml><?xml version="1.0" encoding="utf-8"?>
<comments xmlns="http://schemas.openxmlformats.org/spreadsheetml/2006/main">
  <authors>
    <author>Christopher Buzzard</author>
  </authors>
  <commentList>
    <comment ref="E89" authorId="0">
      <text>
        <r>
          <rPr>
            <b/>
            <sz val="8"/>
            <color indexed="81"/>
            <rFont val="Tahoma"/>
            <family val="2"/>
          </rPr>
          <t>Remember, to calculate cash used to acquire fixed assets, we must include depreciation, i.e., assets purchased are equal to the increase in net assets plus depreciation.</t>
        </r>
      </text>
    </comment>
  </commentList>
</comments>
</file>

<file path=xl/sharedStrings.xml><?xml version="1.0" encoding="utf-8"?>
<sst xmlns="http://schemas.openxmlformats.org/spreadsheetml/2006/main" count="124" uniqueCount="103">
  <si>
    <t>Tax rate</t>
  </si>
  <si>
    <t>(in thousands of dollars)</t>
  </si>
  <si>
    <t>Sales</t>
  </si>
  <si>
    <t>Expenses excluding depreciation and amortization</t>
  </si>
  <si>
    <t xml:space="preserve">  EBITDA</t>
  </si>
  <si>
    <t xml:space="preserve">  EBIT</t>
  </si>
  <si>
    <t xml:space="preserve">  EBT</t>
  </si>
  <si>
    <t>Taxes (40%)</t>
  </si>
  <si>
    <t xml:space="preserve">  Net Income</t>
  </si>
  <si>
    <t>Common dividends</t>
  </si>
  <si>
    <t>Addition to retained earnings</t>
  </si>
  <si>
    <t>Laiho Industries December 31 Balance Sheets</t>
  </si>
  <si>
    <t>Assets</t>
  </si>
  <si>
    <t>Inventories</t>
  </si>
  <si>
    <t>Total assets</t>
  </si>
  <si>
    <t>Liabilities and equity</t>
  </si>
  <si>
    <t>Accounts payable</t>
  </si>
  <si>
    <t>Accruals</t>
  </si>
  <si>
    <t>Notes payable</t>
  </si>
  <si>
    <t xml:space="preserve">  Total current liabilities</t>
  </si>
  <si>
    <t>Long-term debt</t>
  </si>
  <si>
    <t xml:space="preserve">  Total liabilities</t>
  </si>
  <si>
    <t>Common stock</t>
  </si>
  <si>
    <t>Retained Earnings</t>
  </si>
  <si>
    <t xml:space="preserve">  Total common equity</t>
  </si>
  <si>
    <t>Total liabilities and equity</t>
  </si>
  <si>
    <t>Statement of Cash Flows</t>
  </si>
  <si>
    <t>Operating Activities</t>
  </si>
  <si>
    <t>Net Income</t>
  </si>
  <si>
    <t xml:space="preserve">    Increase in accounts payable</t>
  </si>
  <si>
    <t xml:space="preserve">    Increase in accruals</t>
  </si>
  <si>
    <t xml:space="preserve">    Increase in accounts receivable</t>
  </si>
  <si>
    <t xml:space="preserve">    Increase in inventories</t>
  </si>
  <si>
    <t>Net cash provided by operating activities</t>
  </si>
  <si>
    <t>Investing Activities</t>
  </si>
  <si>
    <t>Financing Activities</t>
  </si>
  <si>
    <t xml:space="preserve">    Increase in notes payable</t>
  </si>
  <si>
    <t xml:space="preserve">    Increase in long-term debt</t>
  </si>
  <si>
    <t xml:space="preserve">    Increase in common stock</t>
  </si>
  <si>
    <t xml:space="preserve">    Payment of common dividends</t>
  </si>
  <si>
    <t>Net cash provided by financing activities</t>
  </si>
  <si>
    <t>Net increase/decrease in cash</t>
  </si>
  <si>
    <t>Cash balance at the end of the year</t>
  </si>
  <si>
    <t>+</t>
  </si>
  <si>
    <t>Depreciation</t>
  </si>
  <si>
    <t>Free Cash Flow</t>
  </si>
  <si>
    <t>The input information required for the problem is outlined in the "Key Input Data" section below.  Using</t>
  </si>
  <si>
    <t>this data and the balance sheet above, we constructed the income statement shown below.</t>
  </si>
  <si>
    <t>Found this first</t>
  </si>
  <si>
    <t>KEY INPUT DATA:  Laiho Industries</t>
  </si>
  <si>
    <t>Laiho Industries Income Statement</t>
  </si>
  <si>
    <t>Net fixed assets</t>
  </si>
  <si>
    <t>03problem</t>
  </si>
  <si>
    <t>Chapter 3.  Solution to End-of-Chapter Comprehensive/Spreadsheet Problem</t>
  </si>
  <si>
    <t>Accounts receivable</t>
  </si>
  <si>
    <t xml:space="preserve">      What effect would this have on the taxes paid by the company's shareholders?</t>
  </si>
  <si>
    <t>An increase in the firm's dividend payout ratio would have no effect on its corporate taxes paid because</t>
  </si>
  <si>
    <t>dividends are paid with after-tax dollars.  However, the company's shareholders would pay additional</t>
  </si>
  <si>
    <t xml:space="preserve">Sales </t>
  </si>
  <si>
    <t>EBITDA as a percentage of sales</t>
  </si>
  <si>
    <t>Depr. as a % of fixed assets</t>
  </si>
  <si>
    <t>Interest expense</t>
  </si>
  <si>
    <t>Dividend payout ratio</t>
  </si>
  <si>
    <t>Depreciation and amortization</t>
  </si>
  <si>
    <t>Statement of Stockholders' Equity</t>
  </si>
  <si>
    <t xml:space="preserve">    Depreciation and amortization</t>
  </si>
  <si>
    <t xml:space="preserve">  Additions to property, plant, and equipment</t>
  </si>
  <si>
    <t>Net cash used in investing activities</t>
  </si>
  <si>
    <t>Summary</t>
  </si>
  <si>
    <t>Cash balance at the beginning of the year</t>
  </si>
  <si>
    <t>Capital expenditures</t>
  </si>
  <si>
    <t>d.   If Laiho increased its dividend payout ratio, what effect would this have on its corporate taxes paid?</t>
  </si>
  <si>
    <t>Found after finding EBITDA</t>
  </si>
  <si>
    <t xml:space="preserve">      amortization were 11% of net fixed assets, interest was $8,575,000, the corporate tax</t>
  </si>
  <si>
    <t xml:space="preserve">      rate was 40%, and Laiho pays 40% of its net income as dividends.  Given this information,</t>
  </si>
  <si>
    <t>Cash dividends</t>
  </si>
  <si>
    <t>Balances, December 31, 2011</t>
  </si>
  <si>
    <t>Common Stock</t>
  </si>
  <si>
    <t>Total Stockholders' Equity</t>
  </si>
  <si>
    <t>Common stock issue</t>
  </si>
  <si>
    <t>Net Operating Working Capital (must be financed by external sources)</t>
  </si>
  <si>
    <t>Current assets</t>
  </si>
  <si>
    <t>−</t>
  </si>
  <si>
    <t>Increase in NOWC</t>
  </si>
  <si>
    <r>
      <t xml:space="preserve">(Current liabilities </t>
    </r>
    <r>
      <rPr>
        <b/>
        <sz val="10"/>
        <rFont val="Calibri"/>
        <family val="2"/>
      </rPr>
      <t>−</t>
    </r>
    <r>
      <rPr>
        <b/>
        <sz val="10"/>
        <rFont val="Times New Roman"/>
        <family val="1"/>
      </rPr>
      <t xml:space="preserve"> Notes payable)</t>
    </r>
  </si>
  <si>
    <r>
      <t>NOWC</t>
    </r>
    <r>
      <rPr>
        <b/>
        <vertAlign val="subscript"/>
        <sz val="10"/>
        <rFont val="Times New Roman"/>
        <family val="1"/>
      </rPr>
      <t>11</t>
    </r>
    <r>
      <rPr>
        <b/>
        <sz val="10"/>
        <rFont val="Times New Roman"/>
        <family val="1"/>
      </rPr>
      <t xml:space="preserve"> =</t>
    </r>
  </si>
  <si>
    <r>
      <t xml:space="preserve">EBIT (1 </t>
    </r>
    <r>
      <rPr>
        <b/>
        <sz val="10"/>
        <rFont val="Calibri"/>
        <family val="2"/>
      </rPr>
      <t>−</t>
    </r>
    <r>
      <rPr>
        <b/>
        <sz val="10"/>
        <rFont val="Times New Roman"/>
        <family val="1"/>
      </rPr>
      <t xml:space="preserve"> T)</t>
    </r>
  </si>
  <si>
    <t>Cash</t>
  </si>
  <si>
    <t xml:space="preserve">  Total current assets</t>
  </si>
  <si>
    <t>Retained earnings</t>
  </si>
  <si>
    <t>Problem 3-16</t>
  </si>
  <si>
    <t>a.   Sales for 2012 were $455,150,000, and EBITDA was 15% of sales.  Furthermore, depreciation and</t>
  </si>
  <si>
    <t xml:space="preserve">     construct the firm’s 2012 income statement.  </t>
  </si>
  <si>
    <t>b.   Construct the statement of stockholders' equity for the year ending December 31, 2012,</t>
  </si>
  <si>
    <t xml:space="preserve">      and the 2012 statement of cash flows.</t>
  </si>
  <si>
    <t>2012 Net income</t>
  </si>
  <si>
    <t>Balances, December 31, 2012</t>
  </si>
  <si>
    <t xml:space="preserve">c.   Calculate 2011 and 2012 net operating working capital (NOWC) and 2012 free cash flow (FCF). </t>
  </si>
  <si>
    <r>
      <t>NOWC</t>
    </r>
    <r>
      <rPr>
        <b/>
        <vertAlign val="subscript"/>
        <sz val="10"/>
        <rFont val="Times New Roman"/>
        <family val="1"/>
      </rPr>
      <t>12</t>
    </r>
    <r>
      <rPr>
        <b/>
        <sz val="10"/>
        <rFont val="Times New Roman"/>
        <family val="1"/>
      </rPr>
      <t xml:space="preserve"> =</t>
    </r>
  </si>
  <si>
    <r>
      <t>FCF</t>
    </r>
    <r>
      <rPr>
        <b/>
        <vertAlign val="subscript"/>
        <sz val="10"/>
        <rFont val="Times New Roman"/>
        <family val="1"/>
      </rPr>
      <t>12</t>
    </r>
    <r>
      <rPr>
        <b/>
        <sz val="10"/>
        <rFont val="Times New Roman"/>
        <family val="1"/>
      </rPr>
      <t xml:space="preserve"> =</t>
    </r>
  </si>
  <si>
    <r>
      <t>FCF</t>
    </r>
    <r>
      <rPr>
        <b/>
        <vertAlign val="subscript"/>
        <sz val="10"/>
        <rFont val="Times New Roman"/>
        <family val="1"/>
      </rPr>
      <t xml:space="preserve">12 </t>
    </r>
    <r>
      <rPr>
        <b/>
        <sz val="10"/>
        <rFont val="Times New Roman"/>
        <family val="1"/>
      </rPr>
      <t>=</t>
    </r>
  </si>
  <si>
    <t xml:space="preserve">taxes on the additional dividends they would receive.  As of 05/11, dividends are generally taxed at a </t>
  </si>
  <si>
    <t>maximum rate of 15%; however, this rate is scheduled to rise on January 1, 2013.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</si>
</sst>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5" formatCode="&quot;$&quot;#,##0_);\(&quot;$&quot;#,##0\)"/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&quot;$&quot;#,##0"/>
    <numFmt numFmtId="165" formatCode="0.0%"/>
    <numFmt numFmtId="166" formatCode="_(* #,##0.00000_);_(* \(#,##0.00000\);_(* &quot;-&quot;??_);_(@_)"/>
    <numFmt numFmtId="167" formatCode="_(* #,##0_);_(* \(#,##0\);_(* &quot;-&quot;??_);_(@_)"/>
  </numFmts>
  <fonts count="17" x14ac:knownFonts="1">
    <font>
      <sz val="10"/>
      <name val="Arial"/>
    </font>
    <font>
      <sz val="10"/>
      <name val="Arial"/>
    </font>
    <font>
      <b/>
      <sz val="10"/>
      <name val="Times New Roman"/>
      <family val="1"/>
    </font>
    <font>
      <b/>
      <sz val="12"/>
      <color indexed="18"/>
      <name val="Times New Roman"/>
      <family val="1"/>
    </font>
    <font>
      <b/>
      <sz val="10"/>
      <color indexed="12"/>
      <name val="Times New Roman"/>
      <family val="1"/>
    </font>
    <font>
      <b/>
      <sz val="10"/>
      <color indexed="48"/>
      <name val="Times New Roman"/>
      <family val="1"/>
    </font>
    <font>
      <b/>
      <sz val="10"/>
      <color indexed="14"/>
      <name val="Times New Roman"/>
      <family val="1"/>
    </font>
    <font>
      <b/>
      <sz val="10"/>
      <color indexed="10"/>
      <name val="Times New Roman"/>
      <family val="1"/>
    </font>
    <font>
      <b/>
      <sz val="8"/>
      <color indexed="81"/>
      <name val="Tahoma"/>
      <family val="2"/>
    </font>
    <font>
      <b/>
      <sz val="8"/>
      <name val="Times New Roman"/>
      <family val="1"/>
    </font>
    <font>
      <b/>
      <i/>
      <sz val="10"/>
      <name val="Times New Roman"/>
      <family val="1"/>
    </font>
    <font>
      <b/>
      <sz val="12"/>
      <color indexed="16"/>
      <name val="Times New Roman"/>
      <family val="1"/>
    </font>
    <font>
      <b/>
      <u/>
      <sz val="10"/>
      <name val="Times New Roman"/>
      <family val="1"/>
    </font>
    <font>
      <b/>
      <vertAlign val="subscript"/>
      <sz val="10"/>
      <name val="Times New Roman"/>
      <family val="1"/>
    </font>
    <font>
      <b/>
      <sz val="10"/>
      <color indexed="16"/>
      <name val="Times New Roman"/>
      <family val="1"/>
    </font>
    <font>
      <b/>
      <sz val="10"/>
      <color indexed="18"/>
      <name val="Times New Roman"/>
      <family val="1"/>
    </font>
    <font>
      <b/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quotePrefix="1" applyFont="1" applyFill="1" applyAlignment="1">
      <alignment horizontal="left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left"/>
    </xf>
    <xf numFmtId="9" fontId="5" fillId="0" borderId="0" xfId="2" applyFont="1" applyFill="1"/>
    <xf numFmtId="0" fontId="7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/>
    <xf numFmtId="0" fontId="10" fillId="0" borderId="0" xfId="0" applyFont="1" applyFill="1"/>
    <xf numFmtId="164" fontId="2" fillId="0" borderId="0" xfId="0" applyNumberFormat="1" applyFont="1" applyFill="1" applyAlignment="1">
      <alignment horizontal="center"/>
    </xf>
    <xf numFmtId="164" fontId="2" fillId="0" borderId="0" xfId="0" applyNumberFormat="1" applyFont="1" applyAlignment="1">
      <alignment horizontal="center"/>
    </xf>
    <xf numFmtId="164" fontId="7" fillId="0" borderId="0" xfId="0" applyNumberFormat="1" applyFont="1" applyFill="1" applyAlignment="1">
      <alignment horizontal="center"/>
    </xf>
    <xf numFmtId="22" fontId="9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left"/>
    </xf>
    <xf numFmtId="0" fontId="12" fillId="0" borderId="0" xfId="0" applyFont="1" applyFill="1"/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/>
    <xf numFmtId="6" fontId="2" fillId="0" borderId="0" xfId="0" applyNumberFormat="1" applyFont="1"/>
    <xf numFmtId="3" fontId="2" fillId="0" borderId="0" xfId="0" applyNumberFormat="1" applyFont="1"/>
    <xf numFmtId="164" fontId="2" fillId="0" borderId="2" xfId="0" applyNumberFormat="1" applyFont="1" applyFill="1" applyBorder="1"/>
    <xf numFmtId="6" fontId="2" fillId="0" borderId="0" xfId="0" applyNumberFormat="1" applyFont="1" applyFill="1"/>
    <xf numFmtId="0" fontId="2" fillId="0" borderId="0" xfId="0" applyFont="1" applyFill="1" applyBorder="1"/>
    <xf numFmtId="3" fontId="2" fillId="0" borderId="0" xfId="0" applyNumberFormat="1" applyFont="1" applyFill="1"/>
    <xf numFmtId="1" fontId="2" fillId="0" borderId="0" xfId="0" applyNumberFormat="1" applyFont="1" applyFill="1"/>
    <xf numFmtId="9" fontId="2" fillId="0" borderId="0" xfId="2" applyFont="1" applyFill="1"/>
    <xf numFmtId="165" fontId="6" fillId="0" borderId="0" xfId="2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right"/>
    </xf>
    <xf numFmtId="165" fontId="6" fillId="0" borderId="0" xfId="2" applyNumberFormat="1" applyFont="1" applyFill="1" applyBorder="1" applyAlignment="1">
      <alignment horizontal="left"/>
    </xf>
    <xf numFmtId="167" fontId="6" fillId="0" borderId="0" xfId="1" applyNumberFormat="1" applyFont="1" applyFill="1" applyBorder="1" applyAlignment="1">
      <alignment horizontal="left"/>
    </xf>
    <xf numFmtId="164" fontId="7" fillId="0" borderId="0" xfId="0" applyNumberFormat="1" applyFont="1" applyFill="1" applyBorder="1"/>
    <xf numFmtId="164" fontId="2" fillId="0" borderId="0" xfId="0" applyNumberFormat="1" applyFont="1" applyFill="1" applyBorder="1"/>
    <xf numFmtId="9" fontId="6" fillId="0" borderId="0" xfId="2" applyFont="1" applyFill="1" applyBorder="1" applyAlignment="1">
      <alignment horizontal="center"/>
    </xf>
    <xf numFmtId="9" fontId="2" fillId="0" borderId="0" xfId="2" applyFont="1" applyFill="1" applyBorder="1"/>
    <xf numFmtId="9" fontId="4" fillId="0" borderId="0" xfId="2" quotePrefix="1" applyFont="1" applyFill="1" applyAlignment="1">
      <alignment horizontal="left"/>
    </xf>
    <xf numFmtId="166" fontId="2" fillId="0" borderId="0" xfId="1" applyNumberFormat="1" applyFont="1" applyFill="1" applyBorder="1"/>
    <xf numFmtId="0" fontId="4" fillId="0" borderId="0" xfId="0" applyFont="1" applyFill="1" applyAlignment="1">
      <alignment horizontal="left"/>
    </xf>
    <xf numFmtId="164" fontId="2" fillId="0" borderId="0" xfId="0" applyNumberFormat="1" applyFont="1"/>
    <xf numFmtId="0" fontId="12" fillId="0" borderId="0" xfId="0" applyFont="1"/>
    <xf numFmtId="5" fontId="2" fillId="0" borderId="0" xfId="0" applyNumberFormat="1" applyFont="1"/>
    <xf numFmtId="37" fontId="2" fillId="0" borderId="0" xfId="0" applyNumberFormat="1" applyFont="1"/>
    <xf numFmtId="37" fontId="2" fillId="0" borderId="3" xfId="0" applyNumberFormat="1" applyFont="1" applyBorder="1"/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quotePrefix="1" applyNumberFormat="1" applyFont="1" applyFill="1" applyAlignment="1">
      <alignment horizontal="center"/>
    </xf>
    <xf numFmtId="0" fontId="4" fillId="0" borderId="0" xfId="0" quotePrefix="1" applyFont="1" applyAlignment="1">
      <alignment horizontal="left"/>
    </xf>
    <xf numFmtId="0" fontId="14" fillId="0" borderId="0" xfId="0" quotePrefix="1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4" fillId="0" borderId="0" xfId="0" applyFont="1" applyFill="1"/>
    <xf numFmtId="164" fontId="4" fillId="0" borderId="0" xfId="0" applyNumberFormat="1" applyFont="1" applyFill="1"/>
    <xf numFmtId="9" fontId="4" fillId="0" borderId="0" xfId="2" applyFont="1" applyFill="1"/>
    <xf numFmtId="9" fontId="4" fillId="0" borderId="0" xfId="0" applyNumberFormat="1" applyFont="1" applyFill="1"/>
    <xf numFmtId="9" fontId="4" fillId="0" borderId="0" xfId="2" applyFont="1"/>
    <xf numFmtId="0" fontId="14" fillId="0" borderId="0" xfId="0" applyFont="1"/>
    <xf numFmtId="0" fontId="2" fillId="2" borderId="4" xfId="0" quotePrefix="1" applyFont="1" applyFill="1" applyBorder="1" applyAlignment="1">
      <alignment horizontal="left"/>
    </xf>
    <xf numFmtId="164" fontId="2" fillId="2" borderId="5" xfId="0" applyNumberFormat="1" applyFont="1" applyFill="1" applyBorder="1" applyAlignment="1">
      <alignment horizontal="center"/>
    </xf>
    <xf numFmtId="0" fontId="15" fillId="0" borderId="0" xfId="0" applyFont="1" applyFill="1" applyAlignment="1">
      <alignment horizontal="left"/>
    </xf>
    <xf numFmtId="164" fontId="3" fillId="0" borderId="0" xfId="0" applyNumberFormat="1" applyFont="1" applyFill="1" applyAlignment="1">
      <alignment horizontal="center"/>
    </xf>
    <xf numFmtId="3" fontId="2" fillId="0" borderId="3" xfId="0" applyNumberFormat="1" applyFont="1" applyFill="1" applyBorder="1"/>
    <xf numFmtId="3" fontId="2" fillId="0" borderId="0" xfId="0" applyNumberFormat="1" applyFont="1" applyFill="1" applyBorder="1"/>
    <xf numFmtId="5" fontId="2" fillId="0" borderId="0" xfId="0" applyNumberFormat="1" applyFont="1" applyBorder="1"/>
    <xf numFmtId="0" fontId="2" fillId="0" borderId="0" xfId="0" quotePrefix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1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42" fontId="2" fillId="0" borderId="0" xfId="0" applyNumberFormat="1" applyFont="1" applyFill="1"/>
    <xf numFmtId="42" fontId="2" fillId="0" borderId="2" xfId="0" applyNumberFormat="1" applyFont="1" applyFill="1" applyBorder="1"/>
    <xf numFmtId="42" fontId="2" fillId="0" borderId="0" xfId="0" applyNumberFormat="1" applyFont="1" applyFill="1" applyAlignment="1">
      <alignment horizontal="right"/>
    </xf>
    <xf numFmtId="41" fontId="2" fillId="0" borderId="0" xfId="0" applyNumberFormat="1" applyFont="1" applyFill="1"/>
    <xf numFmtId="41" fontId="2" fillId="0" borderId="3" xfId="0" applyNumberFormat="1" applyFont="1" applyFill="1" applyBorder="1"/>
    <xf numFmtId="41" fontId="2" fillId="0" borderId="0" xfId="0" applyNumberFormat="1" applyFont="1" applyFill="1" applyAlignment="1">
      <alignment horizontal="right"/>
    </xf>
    <xf numFmtId="41" fontId="2" fillId="0" borderId="3" xfId="0" applyNumberFormat="1" applyFont="1" applyFill="1" applyBorder="1" applyAlignment="1">
      <alignment horizontal="right"/>
    </xf>
    <xf numFmtId="41" fontId="2" fillId="0" borderId="0" xfId="0" applyNumberFormat="1" applyFont="1" applyFill="1" applyBorder="1"/>
    <xf numFmtId="5" fontId="2" fillId="0" borderId="3" xfId="0" applyNumberFormat="1" applyFont="1" applyBorder="1"/>
    <xf numFmtId="164" fontId="2" fillId="0" borderId="2" xfId="0" applyNumberFormat="1" applyFont="1" applyBorder="1"/>
    <xf numFmtId="164" fontId="2" fillId="0" borderId="0" xfId="0" applyNumberFormat="1" applyFont="1" applyAlignment="1">
      <alignment horizontal="left"/>
    </xf>
    <xf numFmtId="0" fontId="2" fillId="0" borderId="0" xfId="0" quotePrefix="1" applyFont="1"/>
    <xf numFmtId="37" fontId="2" fillId="0" borderId="0" xfId="0" applyNumberFormat="1" applyFont="1" applyBorder="1"/>
    <xf numFmtId="0" fontId="2" fillId="0" borderId="1" xfId="0" applyFont="1" applyBorder="1" applyAlignment="1">
      <alignment horizontal="center" wrapText="1"/>
    </xf>
    <xf numFmtId="0" fontId="16" fillId="0" borderId="0" xfId="0" applyFont="1" applyFill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11" fillId="0" borderId="0" xfId="0" quotePrefix="1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14" fontId="2" fillId="0" borderId="0" xfId="0" applyNumberFormat="1" applyFont="1" applyFill="1" applyAlignment="1">
      <alignment horizontal="left"/>
    </xf>
    <xf numFmtId="14" fontId="2" fillId="0" borderId="0" xfId="0" quotePrefix="1" applyNumberFormat="1" applyFont="1" applyFill="1" applyAlignment="1">
      <alignment horizontal="left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323850</xdr:colOff>
      <xdr:row>77</xdr:row>
      <xdr:rowOff>19050</xdr:rowOff>
    </xdr:from>
    <xdr:to>
      <xdr:col>2</xdr:col>
      <xdr:colOff>400050</xdr:colOff>
      <xdr:row>78</xdr:row>
      <xdr:rowOff>57150</xdr:rowOff>
    </xdr:to>
    <xdr:sp macro="" textlink="">
      <xdr:nvSpPr>
        <xdr:cNvPr id="1664" name="Text Box 3"/>
        <xdr:cNvSpPr txBox="1">
          <a:spLocks noChangeArrowheads="1"/>
        </xdr:cNvSpPr>
      </xdr:nvSpPr>
      <xdr:spPr bwMode="auto">
        <a:xfrm>
          <a:off x="1971675" y="12944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85725</xdr:colOff>
      <xdr:row>77</xdr:row>
      <xdr:rowOff>19050</xdr:rowOff>
    </xdr:from>
    <xdr:to>
      <xdr:col>3</xdr:col>
      <xdr:colOff>161925</xdr:colOff>
      <xdr:row>78</xdr:row>
      <xdr:rowOff>57150</xdr:rowOff>
    </xdr:to>
    <xdr:sp macro="" textlink="">
      <xdr:nvSpPr>
        <xdr:cNvPr id="1665" name="Text Box 4"/>
        <xdr:cNvSpPr txBox="1">
          <a:spLocks noChangeArrowheads="1"/>
        </xdr:cNvSpPr>
      </xdr:nvSpPr>
      <xdr:spPr bwMode="auto">
        <a:xfrm>
          <a:off x="2514600" y="1294447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466725</xdr:colOff>
      <xdr:row>75</xdr:row>
      <xdr:rowOff>142875</xdr:rowOff>
    </xdr:from>
    <xdr:to>
      <xdr:col>3</xdr:col>
      <xdr:colOff>542925</xdr:colOff>
      <xdr:row>77</xdr:row>
      <xdr:rowOff>19050</xdr:rowOff>
    </xdr:to>
    <xdr:sp macro="" textlink="">
      <xdr:nvSpPr>
        <xdr:cNvPr id="1666" name="Text Box 5"/>
        <xdr:cNvSpPr txBox="1">
          <a:spLocks noChangeArrowheads="1"/>
        </xdr:cNvSpPr>
      </xdr:nvSpPr>
      <xdr:spPr bwMode="auto">
        <a:xfrm>
          <a:off x="2895600" y="12744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466725</xdr:colOff>
      <xdr:row>75</xdr:row>
      <xdr:rowOff>142875</xdr:rowOff>
    </xdr:from>
    <xdr:to>
      <xdr:col>3</xdr:col>
      <xdr:colOff>542925</xdr:colOff>
      <xdr:row>77</xdr:row>
      <xdr:rowOff>19050</xdr:rowOff>
    </xdr:to>
    <xdr:sp macro="" textlink="">
      <xdr:nvSpPr>
        <xdr:cNvPr id="1667" name="Text Box 6"/>
        <xdr:cNvSpPr txBox="1">
          <a:spLocks noChangeArrowheads="1"/>
        </xdr:cNvSpPr>
      </xdr:nvSpPr>
      <xdr:spPr bwMode="auto">
        <a:xfrm>
          <a:off x="2895600" y="127444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495300</xdr:colOff>
      <xdr:row>76</xdr:row>
      <xdr:rowOff>0</xdr:rowOff>
    </xdr:from>
    <xdr:to>
      <xdr:col>4</xdr:col>
      <xdr:colOff>571500</xdr:colOff>
      <xdr:row>77</xdr:row>
      <xdr:rowOff>38100</xdr:rowOff>
    </xdr:to>
    <xdr:sp macro="" textlink="">
      <xdr:nvSpPr>
        <xdr:cNvPr id="1668" name="Text Box 8"/>
        <xdr:cNvSpPr txBox="1">
          <a:spLocks noChangeArrowheads="1"/>
        </xdr:cNvSpPr>
      </xdr:nvSpPr>
      <xdr:spPr bwMode="auto">
        <a:xfrm>
          <a:off x="3819525" y="12763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533400</xdr:colOff>
      <xdr:row>64</xdr:row>
      <xdr:rowOff>9525</xdr:rowOff>
    </xdr:from>
    <xdr:to>
      <xdr:col>5</xdr:col>
      <xdr:colOff>609600</xdr:colOff>
      <xdr:row>65</xdr:row>
      <xdr:rowOff>47625</xdr:rowOff>
    </xdr:to>
    <xdr:sp macro="" textlink="">
      <xdr:nvSpPr>
        <xdr:cNvPr id="1669" name="Text Box 10"/>
        <xdr:cNvSpPr txBox="1">
          <a:spLocks noChangeArrowheads="1"/>
        </xdr:cNvSpPr>
      </xdr:nvSpPr>
      <xdr:spPr bwMode="auto">
        <a:xfrm>
          <a:off x="4638675" y="10477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533400</xdr:colOff>
      <xdr:row>64</xdr:row>
      <xdr:rowOff>9525</xdr:rowOff>
    </xdr:from>
    <xdr:to>
      <xdr:col>5</xdr:col>
      <xdr:colOff>609600</xdr:colOff>
      <xdr:row>65</xdr:row>
      <xdr:rowOff>47625</xdr:rowOff>
    </xdr:to>
    <xdr:sp macro="" textlink="">
      <xdr:nvSpPr>
        <xdr:cNvPr id="1670" name="Text Box 11"/>
        <xdr:cNvSpPr txBox="1">
          <a:spLocks noChangeArrowheads="1"/>
        </xdr:cNvSpPr>
      </xdr:nvSpPr>
      <xdr:spPr bwMode="auto">
        <a:xfrm>
          <a:off x="4638675" y="10477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533400</xdr:colOff>
      <xdr:row>64</xdr:row>
      <xdr:rowOff>9525</xdr:rowOff>
    </xdr:from>
    <xdr:to>
      <xdr:col>5</xdr:col>
      <xdr:colOff>609600</xdr:colOff>
      <xdr:row>65</xdr:row>
      <xdr:rowOff>47625</xdr:rowOff>
    </xdr:to>
    <xdr:sp macro="" textlink="">
      <xdr:nvSpPr>
        <xdr:cNvPr id="1671" name="Text Box 12"/>
        <xdr:cNvSpPr txBox="1">
          <a:spLocks noChangeArrowheads="1"/>
        </xdr:cNvSpPr>
      </xdr:nvSpPr>
      <xdr:spPr bwMode="auto">
        <a:xfrm>
          <a:off x="4638675" y="10477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533400</xdr:colOff>
      <xdr:row>64</xdr:row>
      <xdr:rowOff>9525</xdr:rowOff>
    </xdr:from>
    <xdr:to>
      <xdr:col>5</xdr:col>
      <xdr:colOff>609600</xdr:colOff>
      <xdr:row>65</xdr:row>
      <xdr:rowOff>47625</xdr:rowOff>
    </xdr:to>
    <xdr:sp macro="" textlink="">
      <xdr:nvSpPr>
        <xdr:cNvPr id="1672" name="Text Box 13"/>
        <xdr:cNvSpPr txBox="1">
          <a:spLocks noChangeArrowheads="1"/>
        </xdr:cNvSpPr>
      </xdr:nvSpPr>
      <xdr:spPr bwMode="auto">
        <a:xfrm>
          <a:off x="4638675" y="10477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533400</xdr:colOff>
      <xdr:row>64</xdr:row>
      <xdr:rowOff>9525</xdr:rowOff>
    </xdr:from>
    <xdr:to>
      <xdr:col>5</xdr:col>
      <xdr:colOff>609600</xdr:colOff>
      <xdr:row>65</xdr:row>
      <xdr:rowOff>47625</xdr:rowOff>
    </xdr:to>
    <xdr:sp macro="" textlink="">
      <xdr:nvSpPr>
        <xdr:cNvPr id="1673" name="Text Box 14"/>
        <xdr:cNvSpPr txBox="1">
          <a:spLocks noChangeArrowheads="1"/>
        </xdr:cNvSpPr>
      </xdr:nvSpPr>
      <xdr:spPr bwMode="auto">
        <a:xfrm>
          <a:off x="4638675" y="10477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533400</xdr:colOff>
      <xdr:row>64</xdr:row>
      <xdr:rowOff>9525</xdr:rowOff>
    </xdr:from>
    <xdr:to>
      <xdr:col>5</xdr:col>
      <xdr:colOff>609600</xdr:colOff>
      <xdr:row>65</xdr:row>
      <xdr:rowOff>47625</xdr:rowOff>
    </xdr:to>
    <xdr:sp macro="" textlink="">
      <xdr:nvSpPr>
        <xdr:cNvPr id="1674" name="Text Box 15"/>
        <xdr:cNvSpPr txBox="1">
          <a:spLocks noChangeArrowheads="1"/>
        </xdr:cNvSpPr>
      </xdr:nvSpPr>
      <xdr:spPr bwMode="auto">
        <a:xfrm>
          <a:off x="4638675" y="10477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533400</xdr:colOff>
      <xdr:row>64</xdr:row>
      <xdr:rowOff>9525</xdr:rowOff>
    </xdr:from>
    <xdr:to>
      <xdr:col>5</xdr:col>
      <xdr:colOff>609600</xdr:colOff>
      <xdr:row>65</xdr:row>
      <xdr:rowOff>47625</xdr:rowOff>
    </xdr:to>
    <xdr:sp macro="" textlink="">
      <xdr:nvSpPr>
        <xdr:cNvPr id="1675" name="Text Box 16"/>
        <xdr:cNvSpPr txBox="1">
          <a:spLocks noChangeArrowheads="1"/>
        </xdr:cNvSpPr>
      </xdr:nvSpPr>
      <xdr:spPr bwMode="auto">
        <a:xfrm>
          <a:off x="4638675" y="10477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628650</xdr:colOff>
      <xdr:row>66</xdr:row>
      <xdr:rowOff>28575</xdr:rowOff>
    </xdr:from>
    <xdr:to>
      <xdr:col>5</xdr:col>
      <xdr:colOff>704850</xdr:colOff>
      <xdr:row>67</xdr:row>
      <xdr:rowOff>66675</xdr:rowOff>
    </xdr:to>
    <xdr:sp macro="" textlink="">
      <xdr:nvSpPr>
        <xdr:cNvPr id="1676" name="Text Box 17"/>
        <xdr:cNvSpPr txBox="1">
          <a:spLocks noChangeArrowheads="1"/>
        </xdr:cNvSpPr>
      </xdr:nvSpPr>
      <xdr:spPr bwMode="auto">
        <a:xfrm>
          <a:off x="4733925" y="108204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352425</xdr:colOff>
      <xdr:row>70</xdr:row>
      <xdr:rowOff>0</xdr:rowOff>
    </xdr:from>
    <xdr:to>
      <xdr:col>5</xdr:col>
      <xdr:colOff>428625</xdr:colOff>
      <xdr:row>71</xdr:row>
      <xdr:rowOff>38100</xdr:rowOff>
    </xdr:to>
    <xdr:sp macro="" textlink="">
      <xdr:nvSpPr>
        <xdr:cNvPr id="1677" name="Text Box 18"/>
        <xdr:cNvSpPr txBox="1">
          <a:spLocks noChangeArrowheads="1"/>
        </xdr:cNvSpPr>
      </xdr:nvSpPr>
      <xdr:spPr bwMode="auto">
        <a:xfrm>
          <a:off x="4457700" y="117729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619125</xdr:colOff>
      <xdr:row>74</xdr:row>
      <xdr:rowOff>0</xdr:rowOff>
    </xdr:from>
    <xdr:to>
      <xdr:col>4</xdr:col>
      <xdr:colOff>695325</xdr:colOff>
      <xdr:row>75</xdr:row>
      <xdr:rowOff>28575</xdr:rowOff>
    </xdr:to>
    <xdr:sp macro="" textlink="">
      <xdr:nvSpPr>
        <xdr:cNvPr id="1678" name="Text Box 19"/>
        <xdr:cNvSpPr txBox="1">
          <a:spLocks noChangeArrowheads="1"/>
        </xdr:cNvSpPr>
      </xdr:nvSpPr>
      <xdr:spPr bwMode="auto">
        <a:xfrm>
          <a:off x="3943350" y="124301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9525</xdr:colOff>
      <xdr:row>114</xdr:row>
      <xdr:rowOff>161925</xdr:rowOff>
    </xdr:from>
    <xdr:to>
      <xdr:col>5</xdr:col>
      <xdr:colOff>66675</xdr:colOff>
      <xdr:row>115</xdr:row>
      <xdr:rowOff>485775</xdr:rowOff>
    </xdr:to>
    <xdr:sp macro="" textlink="">
      <xdr:nvSpPr>
        <xdr:cNvPr id="1679" name="Left Bracket 27"/>
        <xdr:cNvSpPr>
          <a:spLocks/>
        </xdr:cNvSpPr>
      </xdr:nvSpPr>
      <xdr:spPr bwMode="auto">
        <a:xfrm>
          <a:off x="4114800" y="19250025"/>
          <a:ext cx="57150" cy="485775"/>
        </a:xfrm>
        <a:prstGeom prst="leftBracket">
          <a:avLst>
            <a:gd name="adj" fmla="val 12278"/>
          </a:avLst>
        </a:prstGeom>
        <a:noFill/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114</xdr:row>
      <xdr:rowOff>152400</xdr:rowOff>
    </xdr:from>
    <xdr:to>
      <xdr:col>7</xdr:col>
      <xdr:colOff>638175</xdr:colOff>
      <xdr:row>116</xdr:row>
      <xdr:rowOff>9525</xdr:rowOff>
    </xdr:to>
    <xdr:sp macro="" textlink="">
      <xdr:nvSpPr>
        <xdr:cNvPr id="1680" name="Right Bracket 28"/>
        <xdr:cNvSpPr>
          <a:spLocks/>
        </xdr:cNvSpPr>
      </xdr:nvSpPr>
      <xdr:spPr bwMode="auto">
        <a:xfrm>
          <a:off x="5743575" y="19240500"/>
          <a:ext cx="38100" cy="514350"/>
        </a:xfrm>
        <a:prstGeom prst="rightBracket">
          <a:avLst>
            <a:gd name="adj" fmla="val 7563"/>
          </a:avLst>
        </a:prstGeom>
        <a:noFill/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123825</xdr:colOff>
      <xdr:row>116</xdr:row>
      <xdr:rowOff>9525</xdr:rowOff>
    </xdr:from>
    <xdr:to>
      <xdr:col>5</xdr:col>
      <xdr:colOff>200025</xdr:colOff>
      <xdr:row>117</xdr:row>
      <xdr:rowOff>9525</xdr:rowOff>
    </xdr:to>
    <xdr:sp macro="" textlink="">
      <xdr:nvSpPr>
        <xdr:cNvPr id="1681" name="Left Bracket 29"/>
        <xdr:cNvSpPr>
          <a:spLocks/>
        </xdr:cNvSpPr>
      </xdr:nvSpPr>
      <xdr:spPr bwMode="auto">
        <a:xfrm>
          <a:off x="4229100" y="19754850"/>
          <a:ext cx="76200" cy="190500"/>
        </a:xfrm>
        <a:prstGeom prst="leftBracket">
          <a:avLst>
            <a:gd name="adj" fmla="val 8067"/>
          </a:avLst>
        </a:prstGeom>
        <a:noFill/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542925</xdr:colOff>
      <xdr:row>116</xdr:row>
      <xdr:rowOff>9525</xdr:rowOff>
    </xdr:from>
    <xdr:to>
      <xdr:col>7</xdr:col>
      <xdr:colOff>581025</xdr:colOff>
      <xdr:row>116</xdr:row>
      <xdr:rowOff>180975</xdr:rowOff>
    </xdr:to>
    <xdr:sp macro="" textlink="">
      <xdr:nvSpPr>
        <xdr:cNvPr id="1682" name="Right Bracket 30"/>
        <xdr:cNvSpPr>
          <a:spLocks/>
        </xdr:cNvSpPr>
      </xdr:nvSpPr>
      <xdr:spPr bwMode="auto">
        <a:xfrm>
          <a:off x="5686425" y="19754850"/>
          <a:ext cx="38100" cy="171450"/>
        </a:xfrm>
        <a:prstGeom prst="rightBracket">
          <a:avLst>
            <a:gd name="adj" fmla="val 10000"/>
          </a:avLst>
        </a:prstGeom>
        <a:noFill/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26"/>
  <sheetViews>
    <sheetView tabSelected="1" zoomScaleNormal="100" zoomScaleSheetLayoutView="100" workbookViewId="0"/>
  </sheetViews>
  <sheetFormatPr defaultColWidth="11.7109375" defaultRowHeight="12.75" x14ac:dyDescent="0.2"/>
  <cols>
    <col min="1" max="1" width="11.7109375" style="11" customWidth="1"/>
    <col min="2" max="2" width="13" style="11" customWidth="1"/>
    <col min="3" max="3" width="11.7109375" style="11" customWidth="1"/>
    <col min="4" max="4" width="13.42578125" style="11" customWidth="1"/>
    <col min="5" max="5" width="11.7109375" style="11" customWidth="1"/>
    <col min="6" max="6" width="10.85546875" style="11" customWidth="1"/>
    <col min="7" max="7" width="4.7109375" style="11" customWidth="1"/>
    <col min="8" max="8" width="9.85546875" style="11" customWidth="1"/>
    <col min="9" max="16384" width="11.7109375" style="11"/>
  </cols>
  <sheetData>
    <row r="1" spans="1:11" x14ac:dyDescent="0.2">
      <c r="A1" s="1" t="s">
        <v>52</v>
      </c>
      <c r="B1" s="2"/>
      <c r="C1" s="2"/>
      <c r="D1" s="16">
        <f ca="1">NOW()</f>
        <v>41409.503502199077</v>
      </c>
      <c r="E1" s="2"/>
      <c r="F1" s="2"/>
      <c r="G1" s="88">
        <v>40850</v>
      </c>
      <c r="H1" s="89"/>
      <c r="I1" s="2"/>
      <c r="J1" s="2"/>
      <c r="K1" s="2"/>
    </row>
    <row r="2" spans="1:1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5.75" x14ac:dyDescent="0.25">
      <c r="A3" s="86" t="s">
        <v>53</v>
      </c>
      <c r="B3" s="87"/>
      <c r="C3" s="87"/>
      <c r="D3" s="87"/>
      <c r="E3" s="87"/>
      <c r="F3" s="87"/>
      <c r="G3" s="87"/>
      <c r="H3" s="3"/>
      <c r="I3" s="2"/>
      <c r="J3" s="2"/>
      <c r="K3" s="2"/>
    </row>
    <row r="4" spans="1:11" ht="15.75" x14ac:dyDescent="0.25">
      <c r="A4" s="68" t="s">
        <v>90</v>
      </c>
      <c r="B4" s="67"/>
      <c r="C4" s="67"/>
      <c r="D4" s="67"/>
      <c r="E4" s="67"/>
      <c r="F4" s="67"/>
      <c r="G4" s="67"/>
      <c r="H4" s="3"/>
      <c r="I4" s="2"/>
      <c r="J4" s="2"/>
      <c r="K4" s="2"/>
    </row>
    <row r="5" spans="1:11" s="17" customFormat="1" ht="12.75" customHeight="1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</row>
    <row r="6" spans="1:11" ht="12.75" customHeight="1" x14ac:dyDescent="0.25">
      <c r="A6" s="49" t="s">
        <v>11</v>
      </c>
      <c r="B6" s="2"/>
      <c r="C6" s="2"/>
      <c r="D6" s="2"/>
      <c r="E6" s="2"/>
      <c r="F6" s="3"/>
      <c r="G6" s="3"/>
      <c r="H6" s="3"/>
      <c r="I6" s="2"/>
    </row>
    <row r="7" spans="1:11" ht="12.75" customHeight="1" x14ac:dyDescent="0.25">
      <c r="A7" s="50" t="s">
        <v>1</v>
      </c>
      <c r="B7" s="2"/>
      <c r="C7" s="2"/>
      <c r="D7" s="2"/>
      <c r="E7" s="2"/>
      <c r="F7" s="3"/>
      <c r="G7" s="3"/>
      <c r="H7" s="3"/>
      <c r="I7" s="2"/>
    </row>
    <row r="8" spans="1:11" ht="12.75" customHeight="1" thickBot="1" x14ac:dyDescent="0.3">
      <c r="A8" s="18"/>
      <c r="B8" s="18"/>
      <c r="C8" s="18"/>
      <c r="D8" s="18"/>
      <c r="E8" s="7">
        <v>2012</v>
      </c>
      <c r="F8" s="7">
        <f>E8-1</f>
        <v>2011</v>
      </c>
      <c r="G8" s="3"/>
      <c r="J8" s="2"/>
      <c r="K8" s="2"/>
    </row>
    <row r="9" spans="1:11" ht="12.75" customHeight="1" x14ac:dyDescent="0.25">
      <c r="A9" s="12" t="s">
        <v>12</v>
      </c>
      <c r="B9" s="2"/>
      <c r="C9" s="2"/>
      <c r="D9" s="2"/>
      <c r="E9" s="2"/>
      <c r="F9" s="19"/>
      <c r="G9" s="3"/>
    </row>
    <row r="10" spans="1:11" ht="12.75" customHeight="1" x14ac:dyDescent="0.25">
      <c r="A10" s="2" t="s">
        <v>87</v>
      </c>
      <c r="B10" s="2"/>
      <c r="C10" s="2"/>
      <c r="D10" s="2"/>
      <c r="E10" s="69">
        <v>102850</v>
      </c>
      <c r="F10" s="71">
        <v>89725</v>
      </c>
      <c r="G10" s="3"/>
      <c r="H10" s="2"/>
      <c r="I10" s="2"/>
      <c r="J10" s="21"/>
      <c r="K10" s="21"/>
    </row>
    <row r="11" spans="1:11" ht="12.75" customHeight="1" x14ac:dyDescent="0.25">
      <c r="A11" s="2" t="s">
        <v>54</v>
      </c>
      <c r="B11" s="2"/>
      <c r="C11" s="2"/>
      <c r="D11" s="2"/>
      <c r="E11" s="72">
        <v>103365</v>
      </c>
      <c r="F11" s="74">
        <v>85527</v>
      </c>
      <c r="G11" s="3"/>
      <c r="H11" s="2"/>
      <c r="I11" s="2"/>
      <c r="J11" s="22"/>
      <c r="K11" s="22"/>
    </row>
    <row r="12" spans="1:11" ht="12.75" customHeight="1" x14ac:dyDescent="0.25">
      <c r="A12" s="2" t="s">
        <v>13</v>
      </c>
      <c r="B12" s="2"/>
      <c r="C12" s="2"/>
      <c r="D12" s="2"/>
      <c r="E12" s="73">
        <v>38444</v>
      </c>
      <c r="F12" s="75">
        <v>34982</v>
      </c>
      <c r="G12" s="3"/>
      <c r="H12" s="2"/>
      <c r="I12" s="2"/>
      <c r="J12" s="22"/>
      <c r="K12" s="22"/>
    </row>
    <row r="13" spans="1:11" ht="12.75" customHeight="1" x14ac:dyDescent="0.25">
      <c r="A13" s="1" t="s">
        <v>88</v>
      </c>
      <c r="B13" s="2"/>
      <c r="C13" s="2"/>
      <c r="D13" s="2"/>
      <c r="E13" s="69">
        <f>SUM(E10:E12)</f>
        <v>244659</v>
      </c>
      <c r="F13" s="69">
        <f>SUM(F10:F12)</f>
        <v>210234</v>
      </c>
      <c r="G13" s="3"/>
      <c r="H13" s="2"/>
      <c r="I13" s="2"/>
      <c r="J13" s="21"/>
      <c r="K13" s="21"/>
    </row>
    <row r="14" spans="1:11" ht="12.75" customHeight="1" x14ac:dyDescent="0.25">
      <c r="A14" s="1" t="s">
        <v>51</v>
      </c>
      <c r="B14" s="2"/>
      <c r="C14" s="2"/>
      <c r="D14" s="2"/>
      <c r="E14" s="76">
        <v>67165</v>
      </c>
      <c r="F14" s="74">
        <v>42436</v>
      </c>
      <c r="G14" s="3"/>
      <c r="H14" s="2"/>
      <c r="I14" s="2"/>
      <c r="J14" s="22"/>
      <c r="K14" s="22"/>
    </row>
    <row r="15" spans="1:11" ht="12.75" customHeight="1" thickBot="1" x14ac:dyDescent="0.3">
      <c r="A15" s="2" t="s">
        <v>14</v>
      </c>
      <c r="B15" s="2"/>
      <c r="C15" s="2"/>
      <c r="D15" s="2"/>
      <c r="E15" s="70">
        <f>E13+E14</f>
        <v>311824</v>
      </c>
      <c r="F15" s="70">
        <f>F13+F14</f>
        <v>252670</v>
      </c>
      <c r="G15" s="60"/>
      <c r="H15" s="2"/>
      <c r="I15" s="2"/>
      <c r="J15" s="21"/>
      <c r="K15" s="21"/>
    </row>
    <row r="16" spans="1:11" ht="12.75" customHeight="1" thickTop="1" x14ac:dyDescent="0.25">
      <c r="A16" s="2"/>
      <c r="B16" s="2"/>
      <c r="C16" s="2"/>
      <c r="D16" s="2"/>
      <c r="E16" s="20"/>
      <c r="F16" s="19"/>
      <c r="G16" s="3"/>
      <c r="H16" s="2"/>
      <c r="I16" s="2"/>
    </row>
    <row r="17" spans="1:11" ht="12.75" customHeight="1" x14ac:dyDescent="0.25">
      <c r="A17" s="12" t="s">
        <v>15</v>
      </c>
      <c r="B17" s="2"/>
      <c r="C17" s="2"/>
      <c r="D17" s="2"/>
      <c r="E17" s="20"/>
      <c r="F17" s="19"/>
      <c r="G17" s="3"/>
    </row>
    <row r="18" spans="1:11" ht="12.75" customHeight="1" x14ac:dyDescent="0.25">
      <c r="A18" s="2" t="s">
        <v>16</v>
      </c>
      <c r="B18" s="2"/>
      <c r="C18" s="2"/>
      <c r="D18" s="2"/>
      <c r="E18" s="69">
        <v>30761</v>
      </c>
      <c r="F18" s="69">
        <v>23109</v>
      </c>
      <c r="G18" s="3"/>
      <c r="H18" s="72"/>
      <c r="I18" s="2"/>
      <c r="J18" s="21"/>
      <c r="K18" s="21"/>
    </row>
    <row r="19" spans="1:11" ht="12.75" customHeight="1" x14ac:dyDescent="0.25">
      <c r="A19" s="2" t="s">
        <v>17</v>
      </c>
      <c r="B19" s="2"/>
      <c r="C19" s="2"/>
      <c r="D19" s="2"/>
      <c r="E19" s="72">
        <v>30477</v>
      </c>
      <c r="F19" s="74">
        <v>22656</v>
      </c>
      <c r="G19" s="60"/>
      <c r="H19" s="2"/>
      <c r="I19" s="2"/>
      <c r="J19" s="22"/>
      <c r="K19" s="22"/>
    </row>
    <row r="20" spans="1:11" ht="12.75" customHeight="1" x14ac:dyDescent="0.25">
      <c r="A20" s="2" t="s">
        <v>18</v>
      </c>
      <c r="B20" s="2"/>
      <c r="C20" s="2"/>
      <c r="D20" s="2"/>
      <c r="E20" s="73">
        <v>16717</v>
      </c>
      <c r="F20" s="75">
        <v>14217</v>
      </c>
      <c r="G20" s="60"/>
      <c r="H20" s="2"/>
      <c r="I20" s="2"/>
      <c r="J20" s="22"/>
      <c r="K20" s="22"/>
    </row>
    <row r="21" spans="1:11" ht="12.75" customHeight="1" x14ac:dyDescent="0.25">
      <c r="A21" s="1" t="s">
        <v>19</v>
      </c>
      <c r="B21" s="2"/>
      <c r="C21" s="2"/>
      <c r="D21" s="2"/>
      <c r="E21" s="69">
        <f>SUM(E18:E20)</f>
        <v>77955</v>
      </c>
      <c r="F21" s="69">
        <f>SUM(F18:F20)</f>
        <v>59982</v>
      </c>
      <c r="G21" s="3"/>
      <c r="H21" s="2"/>
      <c r="J21" s="24"/>
      <c r="K21" s="24"/>
    </row>
    <row r="22" spans="1:11" ht="12.75" customHeight="1" x14ac:dyDescent="0.25">
      <c r="A22" s="2" t="s">
        <v>20</v>
      </c>
      <c r="B22" s="2"/>
      <c r="C22" s="2"/>
      <c r="D22" s="2"/>
      <c r="E22" s="73">
        <v>76263.634000000093</v>
      </c>
      <c r="F22" s="75">
        <v>63914</v>
      </c>
      <c r="G22" s="3"/>
      <c r="H22" s="2"/>
      <c r="I22" s="2"/>
      <c r="J22" s="22"/>
      <c r="K22" s="22"/>
    </row>
    <row r="23" spans="1:11" ht="12.75" customHeight="1" x14ac:dyDescent="0.25">
      <c r="A23" s="1" t="s">
        <v>21</v>
      </c>
      <c r="B23" s="2"/>
      <c r="C23" s="2"/>
      <c r="D23" s="2"/>
      <c r="E23" s="69">
        <f>E21+E22</f>
        <v>154218.63400000008</v>
      </c>
      <c r="F23" s="69">
        <f>F21+F22</f>
        <v>123896</v>
      </c>
      <c r="G23" s="3"/>
      <c r="H23" s="2"/>
      <c r="I23" s="2"/>
      <c r="J23" s="21"/>
      <c r="K23" s="21"/>
    </row>
    <row r="24" spans="1:11" ht="12.75" customHeight="1" x14ac:dyDescent="0.25">
      <c r="A24" s="2" t="s">
        <v>22</v>
      </c>
      <c r="B24" s="2"/>
      <c r="C24" s="2"/>
      <c r="D24" s="2"/>
      <c r="E24" s="72">
        <v>100000</v>
      </c>
      <c r="F24" s="74">
        <v>90000</v>
      </c>
      <c r="G24" s="3"/>
      <c r="H24" s="2"/>
      <c r="I24" s="2"/>
      <c r="J24" s="22"/>
      <c r="K24" s="22"/>
    </row>
    <row r="25" spans="1:11" ht="12.75" customHeight="1" x14ac:dyDescent="0.25">
      <c r="A25" s="2" t="s">
        <v>89</v>
      </c>
      <c r="B25" s="2"/>
      <c r="C25" s="2"/>
      <c r="D25" s="2"/>
      <c r="E25" s="73">
        <v>57605</v>
      </c>
      <c r="F25" s="75">
        <v>38774</v>
      </c>
      <c r="G25" s="3"/>
      <c r="H25" s="2"/>
      <c r="I25" s="2"/>
      <c r="J25" s="22"/>
      <c r="K25" s="22"/>
    </row>
    <row r="26" spans="1:11" ht="12.75" customHeight="1" x14ac:dyDescent="0.25">
      <c r="A26" s="1" t="s">
        <v>24</v>
      </c>
      <c r="B26" s="2"/>
      <c r="C26" s="2"/>
      <c r="D26" s="2"/>
      <c r="E26" s="69">
        <f>E24+E25</f>
        <v>157605</v>
      </c>
      <c r="F26" s="69">
        <f>F24+F25</f>
        <v>128774</v>
      </c>
      <c r="G26" s="3"/>
      <c r="H26" s="2"/>
      <c r="I26" s="2"/>
      <c r="J26" s="21"/>
      <c r="K26" s="21"/>
    </row>
    <row r="27" spans="1:11" ht="12.75" customHeight="1" thickBot="1" x14ac:dyDescent="0.3">
      <c r="A27" s="2" t="s">
        <v>25</v>
      </c>
      <c r="B27" s="2"/>
      <c r="C27" s="2"/>
      <c r="D27" s="25"/>
      <c r="E27" s="70">
        <f>E23+E26</f>
        <v>311823.63400000008</v>
      </c>
      <c r="F27" s="70">
        <f>F23+F26</f>
        <v>252670</v>
      </c>
      <c r="G27" s="3"/>
      <c r="H27" s="2"/>
      <c r="J27" s="24"/>
      <c r="K27" s="21"/>
    </row>
    <row r="28" spans="1:11" ht="12.75" customHeight="1" thickTop="1" x14ac:dyDescent="0.25">
      <c r="A28" s="3"/>
      <c r="B28" s="3"/>
      <c r="C28" s="3"/>
      <c r="D28" s="3"/>
      <c r="E28" s="3"/>
      <c r="F28" s="3"/>
      <c r="G28" s="3"/>
      <c r="H28" s="3"/>
      <c r="I28" s="2"/>
      <c r="J28" s="2"/>
      <c r="K28" s="2"/>
    </row>
    <row r="29" spans="1:11" x14ac:dyDescent="0.2">
      <c r="A29" s="4" t="s">
        <v>91</v>
      </c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1" x14ac:dyDescent="0.2">
      <c r="A30" s="4" t="s">
        <v>73</v>
      </c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x14ac:dyDescent="0.2">
      <c r="A31" s="4" t="s">
        <v>74</v>
      </c>
      <c r="B31" s="2"/>
      <c r="C31" s="2"/>
      <c r="D31" s="2"/>
      <c r="E31" s="2"/>
      <c r="F31" s="2"/>
      <c r="G31" s="2"/>
      <c r="H31" s="2"/>
      <c r="I31" s="2"/>
      <c r="J31" s="2"/>
      <c r="K31" s="2"/>
    </row>
    <row r="32" spans="1:11" x14ac:dyDescent="0.2">
      <c r="A32" s="4" t="s">
        <v>92</v>
      </c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 x14ac:dyDescent="0.2">
      <c r="A33" s="4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 x14ac:dyDescent="0.2">
      <c r="A34" s="59" t="s">
        <v>46</v>
      </c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x14ac:dyDescent="0.2">
      <c r="A35" s="59" t="s">
        <v>47</v>
      </c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 x14ac:dyDescent="0.2">
      <c r="A36" s="2"/>
      <c r="B36" s="2"/>
      <c r="C36" s="2"/>
      <c r="D36" s="2"/>
      <c r="E36" s="2"/>
      <c r="F36" s="2"/>
      <c r="G36" s="26"/>
      <c r="H36" s="2"/>
      <c r="I36" s="2"/>
      <c r="J36" s="2"/>
      <c r="K36" s="2"/>
    </row>
    <row r="37" spans="1:11" x14ac:dyDescent="0.2">
      <c r="A37" s="51" t="s">
        <v>49</v>
      </c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x14ac:dyDescent="0.2">
      <c r="A38" s="51" t="s">
        <v>1</v>
      </c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1" x14ac:dyDescent="0.2">
      <c r="A39" s="51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 x14ac:dyDescent="0.2">
      <c r="A40" s="2" t="s">
        <v>58</v>
      </c>
      <c r="B40" s="2"/>
      <c r="C40" s="2"/>
      <c r="D40" s="52">
        <v>455150</v>
      </c>
      <c r="E40" s="2"/>
      <c r="F40" s="2"/>
      <c r="G40" s="2"/>
      <c r="H40" s="2"/>
      <c r="I40" s="2"/>
      <c r="J40" s="2"/>
      <c r="K40" s="2"/>
    </row>
    <row r="41" spans="1:11" x14ac:dyDescent="0.2">
      <c r="A41" s="2" t="s">
        <v>59</v>
      </c>
      <c r="B41" s="2"/>
      <c r="C41" s="2"/>
      <c r="D41" s="53">
        <v>0.15</v>
      </c>
      <c r="E41" s="2"/>
      <c r="F41" s="2"/>
      <c r="G41" s="2"/>
      <c r="H41" s="2"/>
      <c r="I41" s="2"/>
      <c r="J41" s="2"/>
      <c r="K41" s="2"/>
    </row>
    <row r="42" spans="1:11" x14ac:dyDescent="0.2">
      <c r="A42" s="1" t="s">
        <v>60</v>
      </c>
      <c r="B42" s="2"/>
      <c r="C42" s="2"/>
      <c r="D42" s="54">
        <v>0.11</v>
      </c>
      <c r="E42" s="2"/>
      <c r="F42" s="2"/>
      <c r="G42" s="2"/>
      <c r="H42" s="2"/>
      <c r="I42" s="2"/>
      <c r="J42" s="2"/>
      <c r="K42" s="2"/>
    </row>
    <row r="43" spans="1:11" x14ac:dyDescent="0.2">
      <c r="A43" s="2" t="s">
        <v>0</v>
      </c>
      <c r="B43" s="2"/>
      <c r="C43" s="2"/>
      <c r="D43" s="53">
        <v>0.4</v>
      </c>
      <c r="E43" s="2"/>
      <c r="F43" s="2"/>
      <c r="G43" s="5"/>
      <c r="H43" s="27"/>
      <c r="I43" s="2"/>
      <c r="J43" s="2"/>
      <c r="K43" s="2"/>
    </row>
    <row r="44" spans="1:11" x14ac:dyDescent="0.2">
      <c r="A44" s="11" t="s">
        <v>61</v>
      </c>
      <c r="D44" s="52">
        <v>8575</v>
      </c>
      <c r="E44" s="2"/>
      <c r="F44" s="2"/>
      <c r="G44" s="5"/>
      <c r="H44" s="27"/>
      <c r="I44" s="2"/>
      <c r="J44" s="2"/>
      <c r="K44" s="2"/>
    </row>
    <row r="45" spans="1:11" x14ac:dyDescent="0.2">
      <c r="A45" s="11" t="s">
        <v>62</v>
      </c>
      <c r="D45" s="55">
        <v>0.4</v>
      </c>
      <c r="E45" s="2"/>
      <c r="F45" s="2"/>
      <c r="G45" s="2"/>
      <c r="H45" s="27"/>
      <c r="I45" s="2"/>
      <c r="J45" s="2"/>
      <c r="K45" s="2"/>
    </row>
    <row r="46" spans="1:11" x14ac:dyDescent="0.2">
      <c r="D46" s="55"/>
      <c r="E46" s="2"/>
      <c r="F46" s="2"/>
      <c r="G46" s="2"/>
      <c r="H46" s="27"/>
      <c r="I46" s="2"/>
      <c r="J46" s="2"/>
      <c r="K46" s="2"/>
    </row>
    <row r="47" spans="1:11" x14ac:dyDescent="0.2">
      <c r="A47" s="49" t="s">
        <v>50</v>
      </c>
      <c r="D47" s="55"/>
      <c r="E47" s="2"/>
      <c r="F47" s="2"/>
      <c r="G47" s="2"/>
      <c r="H47" s="27"/>
      <c r="I47" s="2"/>
      <c r="J47" s="2"/>
      <c r="K47" s="2"/>
    </row>
    <row r="48" spans="1:11" x14ac:dyDescent="0.2">
      <c r="A48" s="50" t="s">
        <v>1</v>
      </c>
      <c r="B48" s="28"/>
      <c r="C48" s="28"/>
      <c r="D48" s="28"/>
      <c r="E48" s="28"/>
      <c r="F48" s="2"/>
      <c r="G48" s="2"/>
      <c r="H48" s="2"/>
      <c r="I48" s="2"/>
      <c r="J48" s="2"/>
      <c r="K48" s="2"/>
    </row>
    <row r="49" spans="1:11" ht="13.5" thickBot="1" x14ac:dyDescent="0.25">
      <c r="A49" s="2"/>
      <c r="B49" s="2"/>
      <c r="C49" s="2"/>
      <c r="D49" s="2"/>
      <c r="E49" s="7">
        <f>$E$8</f>
        <v>2012</v>
      </c>
      <c r="F49" s="8"/>
      <c r="G49" s="6"/>
      <c r="H49" s="9"/>
      <c r="I49" s="6"/>
      <c r="J49" s="9"/>
      <c r="K49" s="6"/>
    </row>
    <row r="50" spans="1:11" x14ac:dyDescent="0.2">
      <c r="A50" s="2" t="s">
        <v>2</v>
      </c>
      <c r="B50" s="2"/>
      <c r="C50" s="2"/>
      <c r="D50" s="2"/>
      <c r="E50" s="20">
        <f>D40</f>
        <v>455150</v>
      </c>
      <c r="F50" s="29"/>
      <c r="G50" s="30"/>
      <c r="H50" s="25"/>
      <c r="I50" s="30"/>
      <c r="J50" s="25"/>
      <c r="K50" s="30"/>
    </row>
    <row r="51" spans="1:11" x14ac:dyDescent="0.2">
      <c r="A51" s="1" t="s">
        <v>3</v>
      </c>
      <c r="B51" s="2"/>
      <c r="C51" s="2"/>
      <c r="D51" s="2"/>
      <c r="E51" s="61">
        <f>E50-E52</f>
        <v>386877.5</v>
      </c>
      <c r="F51" s="31" t="s">
        <v>72</v>
      </c>
      <c r="G51" s="30"/>
      <c r="H51" s="25"/>
      <c r="I51" s="30"/>
      <c r="J51" s="25"/>
      <c r="K51" s="30"/>
    </row>
    <row r="52" spans="1:11" x14ac:dyDescent="0.2">
      <c r="A52" s="1" t="s">
        <v>4</v>
      </c>
      <c r="B52" s="2"/>
      <c r="C52" s="2"/>
      <c r="D52" s="2"/>
      <c r="E52" s="20">
        <f>D40*D41</f>
        <v>68272.5</v>
      </c>
      <c r="F52" s="32" t="s">
        <v>48</v>
      </c>
      <c r="G52" s="30"/>
      <c r="H52" s="25"/>
      <c r="I52" s="30"/>
      <c r="J52" s="25"/>
      <c r="K52" s="30"/>
    </row>
    <row r="53" spans="1:11" x14ac:dyDescent="0.2">
      <c r="A53" s="1" t="s">
        <v>63</v>
      </c>
      <c r="B53" s="2"/>
      <c r="C53" s="2"/>
      <c r="D53" s="2"/>
      <c r="E53" s="61">
        <f>E14*$D$42</f>
        <v>7388.15</v>
      </c>
      <c r="F53" s="29"/>
      <c r="G53" s="33"/>
      <c r="H53" s="25"/>
      <c r="I53" s="30"/>
      <c r="J53" s="25"/>
      <c r="K53" s="30"/>
    </row>
    <row r="54" spans="1:11" x14ac:dyDescent="0.2">
      <c r="A54" s="1" t="s">
        <v>5</v>
      </c>
      <c r="B54" s="2"/>
      <c r="C54" s="2"/>
      <c r="D54" s="2"/>
      <c r="E54" s="20">
        <f>E52-E53</f>
        <v>60884.35</v>
      </c>
      <c r="F54" s="29"/>
      <c r="G54" s="30"/>
      <c r="H54" s="25"/>
      <c r="I54" s="30"/>
      <c r="J54" s="25"/>
      <c r="K54" s="30"/>
    </row>
    <row r="55" spans="1:11" x14ac:dyDescent="0.2">
      <c r="A55" s="1" t="s">
        <v>61</v>
      </c>
      <c r="B55" s="2"/>
      <c r="C55" s="2"/>
      <c r="D55" s="2"/>
      <c r="E55" s="61">
        <f>D44</f>
        <v>8575</v>
      </c>
      <c r="F55" s="29"/>
      <c r="G55" s="30"/>
      <c r="H55" s="34"/>
      <c r="I55" s="30"/>
      <c r="J55" s="34"/>
      <c r="K55" s="30"/>
    </row>
    <row r="56" spans="1:11" x14ac:dyDescent="0.2">
      <c r="A56" s="1" t="s">
        <v>6</v>
      </c>
      <c r="B56" s="2"/>
      <c r="C56" s="2"/>
      <c r="D56" s="2"/>
      <c r="E56" s="20">
        <f>E54-E55</f>
        <v>52309.35</v>
      </c>
      <c r="F56" s="29"/>
      <c r="G56" s="30"/>
      <c r="H56" s="25"/>
      <c r="I56" s="30"/>
      <c r="J56" s="25"/>
      <c r="K56" s="30"/>
    </row>
    <row r="57" spans="1:11" x14ac:dyDescent="0.2">
      <c r="A57" s="1" t="s">
        <v>7</v>
      </c>
      <c r="B57" s="2"/>
      <c r="C57" s="2"/>
      <c r="D57" s="2"/>
      <c r="E57" s="62">
        <f>E56*$D$43</f>
        <v>20923.740000000002</v>
      </c>
      <c r="F57" s="29"/>
      <c r="G57" s="30"/>
      <c r="H57" s="25"/>
      <c r="I57" s="30"/>
      <c r="J57" s="25"/>
      <c r="K57" s="30"/>
    </row>
    <row r="58" spans="1:11" ht="13.5" thickBot="1" x14ac:dyDescent="0.25">
      <c r="A58" s="1" t="s">
        <v>8</v>
      </c>
      <c r="B58" s="2"/>
      <c r="C58" s="2"/>
      <c r="D58" s="2"/>
      <c r="E58" s="23">
        <f>E56-E57</f>
        <v>31385.609999999997</v>
      </c>
      <c r="F58" s="29"/>
      <c r="G58" s="30"/>
      <c r="H58" s="25"/>
      <c r="I58" s="30"/>
      <c r="J58" s="25"/>
      <c r="K58" s="30"/>
    </row>
    <row r="59" spans="1:11" ht="13.5" thickTop="1" x14ac:dyDescent="0.2">
      <c r="A59" s="1"/>
      <c r="B59" s="2"/>
      <c r="C59" s="2"/>
      <c r="D59" s="2"/>
      <c r="E59" s="20"/>
      <c r="F59" s="29"/>
      <c r="G59" s="30"/>
      <c r="H59" s="25"/>
      <c r="I59" s="30"/>
      <c r="J59" s="25"/>
      <c r="K59" s="30"/>
    </row>
    <row r="60" spans="1:11" x14ac:dyDescent="0.2">
      <c r="A60" s="10" t="s">
        <v>9</v>
      </c>
      <c r="B60" s="2"/>
      <c r="C60" s="2"/>
      <c r="D60" s="2"/>
      <c r="E60" s="20">
        <f>E58*$D$45</f>
        <v>12554.243999999999</v>
      </c>
      <c r="F60" s="29"/>
      <c r="G60" s="30"/>
      <c r="H60" s="25"/>
      <c r="I60" s="30"/>
      <c r="J60" s="25"/>
      <c r="K60" s="30"/>
    </row>
    <row r="61" spans="1:11" x14ac:dyDescent="0.2">
      <c r="A61" s="1" t="s">
        <v>10</v>
      </c>
      <c r="B61" s="2"/>
      <c r="C61" s="2"/>
      <c r="D61" s="2"/>
      <c r="E61" s="20">
        <f>E58-E60</f>
        <v>18831.365999999998</v>
      </c>
      <c r="F61" s="29"/>
      <c r="G61" s="30"/>
      <c r="H61" s="25"/>
      <c r="I61" s="30"/>
      <c r="J61" s="25"/>
      <c r="K61" s="30"/>
    </row>
    <row r="62" spans="1:11" x14ac:dyDescent="0.2">
      <c r="A62" s="28"/>
      <c r="B62" s="2"/>
      <c r="C62" s="2"/>
      <c r="D62" s="2"/>
      <c r="E62" s="28"/>
      <c r="F62" s="35"/>
      <c r="G62" s="25"/>
      <c r="H62" s="36"/>
      <c r="I62" s="36"/>
      <c r="J62" s="25"/>
      <c r="K62" s="25"/>
    </row>
    <row r="63" spans="1:11" x14ac:dyDescent="0.2">
      <c r="A63" s="37" t="s">
        <v>93</v>
      </c>
      <c r="B63" s="2"/>
      <c r="C63" s="2"/>
      <c r="D63" s="2"/>
      <c r="E63" s="28"/>
      <c r="F63" s="35"/>
      <c r="G63" s="25"/>
      <c r="H63" s="36"/>
      <c r="I63" s="38"/>
      <c r="J63" s="25"/>
      <c r="K63" s="25"/>
    </row>
    <row r="64" spans="1:11" x14ac:dyDescent="0.2">
      <c r="A64" s="4" t="s">
        <v>94</v>
      </c>
    </row>
    <row r="65" spans="1:5" x14ac:dyDescent="0.2">
      <c r="A65" s="39"/>
    </row>
    <row r="66" spans="1:5" x14ac:dyDescent="0.2">
      <c r="A66" s="56" t="s">
        <v>64</v>
      </c>
    </row>
    <row r="67" spans="1:5" x14ac:dyDescent="0.2">
      <c r="A67" s="56" t="s">
        <v>1</v>
      </c>
    </row>
    <row r="68" spans="1:5" ht="39" thickBot="1" x14ac:dyDescent="0.25">
      <c r="C68" s="82" t="s">
        <v>77</v>
      </c>
      <c r="D68" s="82" t="s">
        <v>23</v>
      </c>
      <c r="E68" s="82" t="s">
        <v>78</v>
      </c>
    </row>
    <row r="69" spans="1:5" x14ac:dyDescent="0.2">
      <c r="A69" s="11" t="s">
        <v>76</v>
      </c>
      <c r="C69" s="40">
        <f>F24</f>
        <v>90000</v>
      </c>
      <c r="D69" s="40">
        <f>F25</f>
        <v>38774</v>
      </c>
      <c r="E69" s="40">
        <f>C69+D69</f>
        <v>128774</v>
      </c>
    </row>
    <row r="70" spans="1:5" x14ac:dyDescent="0.2">
      <c r="A70" s="11" t="s">
        <v>79</v>
      </c>
      <c r="C70" s="22">
        <f>E24-F24</f>
        <v>10000</v>
      </c>
      <c r="D70" s="40"/>
      <c r="E70" s="22">
        <f>C70</f>
        <v>10000</v>
      </c>
    </row>
    <row r="71" spans="1:5" x14ac:dyDescent="0.2">
      <c r="A71" s="80" t="s">
        <v>95</v>
      </c>
      <c r="D71" s="22">
        <f>E58</f>
        <v>31385.609999999997</v>
      </c>
    </row>
    <row r="72" spans="1:5" x14ac:dyDescent="0.2">
      <c r="A72" s="11" t="s">
        <v>75</v>
      </c>
      <c r="D72" s="81">
        <f>-E60</f>
        <v>-12554.243999999999</v>
      </c>
    </row>
    <row r="73" spans="1:5" x14ac:dyDescent="0.2">
      <c r="A73" s="11" t="s">
        <v>10</v>
      </c>
      <c r="E73" s="22">
        <f>D71+D72</f>
        <v>18831.365999999998</v>
      </c>
    </row>
    <row r="74" spans="1:5" ht="13.5" thickBot="1" x14ac:dyDescent="0.25">
      <c r="A74" s="11" t="s">
        <v>96</v>
      </c>
      <c r="C74" s="78">
        <f>C69+C70</f>
        <v>100000</v>
      </c>
      <c r="D74" s="78">
        <f>SUM(D69:D72)</f>
        <v>57605.366000000002</v>
      </c>
      <c r="E74" s="78">
        <f>SUM(E69:E73)</f>
        <v>157605.36600000001</v>
      </c>
    </row>
    <row r="75" spans="1:5" ht="13.5" thickTop="1" x14ac:dyDescent="0.2"/>
    <row r="76" spans="1:5" x14ac:dyDescent="0.2">
      <c r="A76" s="56" t="s">
        <v>26</v>
      </c>
    </row>
    <row r="77" spans="1:5" x14ac:dyDescent="0.2">
      <c r="A77" s="56" t="s">
        <v>1</v>
      </c>
    </row>
    <row r="79" spans="1:5" x14ac:dyDescent="0.2">
      <c r="A79" s="41" t="s">
        <v>27</v>
      </c>
    </row>
    <row r="80" spans="1:5" x14ac:dyDescent="0.2">
      <c r="A80" s="11" t="s">
        <v>28</v>
      </c>
      <c r="E80" s="40">
        <f>E58</f>
        <v>31385.609999999997</v>
      </c>
    </row>
    <row r="81" spans="1:6" x14ac:dyDescent="0.2">
      <c r="A81" s="11" t="s">
        <v>65</v>
      </c>
      <c r="E81" s="22">
        <f>E53</f>
        <v>7388.15</v>
      </c>
    </row>
    <row r="82" spans="1:6" x14ac:dyDescent="0.2">
      <c r="A82" s="11" t="s">
        <v>29</v>
      </c>
      <c r="E82" s="22">
        <f>E18-F18</f>
        <v>7652</v>
      </c>
    </row>
    <row r="83" spans="1:6" x14ac:dyDescent="0.2">
      <c r="A83" s="11" t="s">
        <v>30</v>
      </c>
      <c r="E83" s="22">
        <f>E19-F19</f>
        <v>7821</v>
      </c>
    </row>
    <row r="84" spans="1:6" x14ac:dyDescent="0.2">
      <c r="A84" s="11" t="s">
        <v>31</v>
      </c>
      <c r="E84" s="43">
        <f>-(E11-F11)</f>
        <v>-17838</v>
      </c>
    </row>
    <row r="85" spans="1:6" x14ac:dyDescent="0.2">
      <c r="A85" s="11" t="s">
        <v>32</v>
      </c>
      <c r="E85" s="44">
        <f>-(E12-F12)</f>
        <v>-3462</v>
      </c>
    </row>
    <row r="86" spans="1:6" x14ac:dyDescent="0.2">
      <c r="A86" s="11" t="s">
        <v>33</v>
      </c>
      <c r="E86" s="40">
        <f>SUM(E80:E85)</f>
        <v>32946.759999999995</v>
      </c>
    </row>
    <row r="87" spans="1:6" x14ac:dyDescent="0.2">
      <c r="E87" s="43"/>
    </row>
    <row r="88" spans="1:6" x14ac:dyDescent="0.2">
      <c r="A88" s="41" t="s">
        <v>34</v>
      </c>
      <c r="E88" s="43"/>
    </row>
    <row r="89" spans="1:6" x14ac:dyDescent="0.2">
      <c r="A89" s="11" t="s">
        <v>66</v>
      </c>
      <c r="E89" s="77">
        <f>-(E14-F14+E53)</f>
        <v>-32117.15</v>
      </c>
    </row>
    <row r="90" spans="1:6" x14ac:dyDescent="0.2">
      <c r="A90" s="11" t="s">
        <v>67</v>
      </c>
      <c r="E90" s="42">
        <f>E89</f>
        <v>-32117.15</v>
      </c>
    </row>
    <row r="91" spans="1:6" x14ac:dyDescent="0.2">
      <c r="E91" s="43"/>
    </row>
    <row r="92" spans="1:6" x14ac:dyDescent="0.2">
      <c r="A92" s="41" t="s">
        <v>35</v>
      </c>
      <c r="E92" s="43"/>
    </row>
    <row r="93" spans="1:6" x14ac:dyDescent="0.2">
      <c r="A93" s="11" t="s">
        <v>36</v>
      </c>
      <c r="E93" s="40">
        <f>E20-F20</f>
        <v>2500</v>
      </c>
    </row>
    <row r="94" spans="1:6" x14ac:dyDescent="0.2">
      <c r="A94" s="11" t="s">
        <v>37</v>
      </c>
      <c r="E94" s="22">
        <f>E22-F22</f>
        <v>12349.634000000093</v>
      </c>
    </row>
    <row r="95" spans="1:6" x14ac:dyDescent="0.2">
      <c r="A95" s="11" t="s">
        <v>38</v>
      </c>
      <c r="E95" s="22">
        <f>E24-F24</f>
        <v>10000</v>
      </c>
    </row>
    <row r="96" spans="1:6" x14ac:dyDescent="0.2">
      <c r="A96" s="11" t="s">
        <v>39</v>
      </c>
      <c r="E96" s="44">
        <f>-E60</f>
        <v>-12554.243999999999</v>
      </c>
      <c r="F96" s="40"/>
    </row>
    <row r="97" spans="1:5" x14ac:dyDescent="0.2">
      <c r="A97" s="11" t="s">
        <v>40</v>
      </c>
      <c r="E97" s="40">
        <f>SUM(E93:E96)</f>
        <v>12295.390000000094</v>
      </c>
    </row>
    <row r="98" spans="1:5" x14ac:dyDescent="0.2">
      <c r="E98" s="63"/>
    </row>
    <row r="99" spans="1:5" x14ac:dyDescent="0.2">
      <c r="A99" s="41" t="s">
        <v>68</v>
      </c>
      <c r="E99" s="63"/>
    </row>
    <row r="100" spans="1:5" x14ac:dyDescent="0.2">
      <c r="A100" s="11" t="s">
        <v>41</v>
      </c>
      <c r="E100" s="40">
        <f>SUM(E86,E90,E97)</f>
        <v>13125.000000000087</v>
      </c>
    </row>
    <row r="101" spans="1:5" x14ac:dyDescent="0.2">
      <c r="A101" s="11" t="s">
        <v>69</v>
      </c>
      <c r="E101" s="22">
        <f>F10</f>
        <v>89725</v>
      </c>
    </row>
    <row r="102" spans="1:5" ht="13.5" thickBot="1" x14ac:dyDescent="0.25">
      <c r="A102" s="11" t="s">
        <v>42</v>
      </c>
      <c r="E102" s="78">
        <f>E100+E101</f>
        <v>102850.00000000009</v>
      </c>
    </row>
    <row r="103" spans="1:5" ht="13.5" thickTop="1" x14ac:dyDescent="0.2">
      <c r="E103" s="63"/>
    </row>
    <row r="104" spans="1:5" x14ac:dyDescent="0.2">
      <c r="A104" s="4" t="s">
        <v>97</v>
      </c>
      <c r="E104" s="63"/>
    </row>
    <row r="105" spans="1:5" x14ac:dyDescent="0.2">
      <c r="A105" s="39"/>
      <c r="E105" s="63"/>
    </row>
    <row r="106" spans="1:5" x14ac:dyDescent="0.2">
      <c r="A106" s="10" t="s">
        <v>80</v>
      </c>
      <c r="B106" s="2"/>
      <c r="C106" s="2"/>
      <c r="D106" s="2"/>
    </row>
    <row r="107" spans="1:5" ht="14.25" x14ac:dyDescent="0.25">
      <c r="A107" s="1" t="s">
        <v>85</v>
      </c>
      <c r="B107" s="45" t="s">
        <v>81</v>
      </c>
      <c r="C107" s="83" t="s">
        <v>82</v>
      </c>
      <c r="D107" s="10" t="s">
        <v>84</v>
      </c>
    </row>
    <row r="108" spans="1:5" ht="15" thickBot="1" x14ac:dyDescent="0.3">
      <c r="A108" s="1" t="s">
        <v>85</v>
      </c>
      <c r="B108" s="14">
        <f>F13</f>
        <v>210234</v>
      </c>
      <c r="C108" s="83" t="s">
        <v>82</v>
      </c>
      <c r="D108" s="14">
        <f>F21-F20</f>
        <v>45765</v>
      </c>
    </row>
    <row r="109" spans="1:5" ht="15" thickBot="1" x14ac:dyDescent="0.3">
      <c r="A109" s="57" t="s">
        <v>85</v>
      </c>
      <c r="B109" s="58">
        <f>B108-D108</f>
        <v>164469</v>
      </c>
      <c r="D109" s="46"/>
    </row>
    <row r="110" spans="1:5" x14ac:dyDescent="0.2">
      <c r="A110" s="64"/>
      <c r="B110" s="65"/>
      <c r="D110" s="46"/>
    </row>
    <row r="111" spans="1:5" ht="14.25" x14ac:dyDescent="0.25">
      <c r="A111" s="1" t="s">
        <v>98</v>
      </c>
      <c r="B111" s="45" t="s">
        <v>81</v>
      </c>
      <c r="C111" s="83" t="s">
        <v>82</v>
      </c>
      <c r="D111" s="10" t="s">
        <v>84</v>
      </c>
    </row>
    <row r="112" spans="1:5" ht="15" thickBot="1" x14ac:dyDescent="0.3">
      <c r="A112" s="1" t="s">
        <v>98</v>
      </c>
      <c r="B112" s="14">
        <f>E13</f>
        <v>244659</v>
      </c>
      <c r="C112" s="83" t="s">
        <v>82</v>
      </c>
      <c r="D112" s="14">
        <f>E21-E20</f>
        <v>61238</v>
      </c>
    </row>
    <row r="113" spans="1:9" ht="15" thickBot="1" x14ac:dyDescent="0.3">
      <c r="A113" s="57" t="s">
        <v>98</v>
      </c>
      <c r="B113" s="58">
        <f>B112-D112</f>
        <v>183421</v>
      </c>
      <c r="D113" s="46"/>
    </row>
    <row r="114" spans="1:9" x14ac:dyDescent="0.2">
      <c r="A114" s="39"/>
      <c r="E114" s="63"/>
    </row>
    <row r="115" spans="1:9" x14ac:dyDescent="0.2">
      <c r="A115" s="2" t="s">
        <v>45</v>
      </c>
      <c r="B115" s="2"/>
      <c r="C115" s="2"/>
      <c r="D115" s="2"/>
      <c r="E115" s="2"/>
    </row>
    <row r="116" spans="1:9" ht="39" x14ac:dyDescent="0.25">
      <c r="A116" s="1" t="s">
        <v>99</v>
      </c>
      <c r="B116" s="45" t="s">
        <v>86</v>
      </c>
      <c r="C116" s="46" t="s">
        <v>43</v>
      </c>
      <c r="D116" s="46" t="s">
        <v>44</v>
      </c>
      <c r="E116" s="83" t="s">
        <v>82</v>
      </c>
      <c r="F116" s="84" t="s">
        <v>70</v>
      </c>
      <c r="G116" s="46" t="s">
        <v>43</v>
      </c>
      <c r="H116" s="85" t="s">
        <v>83</v>
      </c>
      <c r="I116" s="2"/>
    </row>
    <row r="117" spans="1:9" ht="15" thickBot="1" x14ac:dyDescent="0.3">
      <c r="A117" s="1" t="s">
        <v>99</v>
      </c>
      <c r="B117" s="13">
        <f>E54*(1-D43)</f>
        <v>36530.61</v>
      </c>
      <c r="C117" s="46" t="s">
        <v>43</v>
      </c>
      <c r="D117" s="47">
        <f>E53</f>
        <v>7388.15</v>
      </c>
      <c r="E117" s="83" t="s">
        <v>82</v>
      </c>
      <c r="F117" s="42">
        <f>-E90</f>
        <v>32117.15</v>
      </c>
      <c r="G117" s="46" t="s">
        <v>43</v>
      </c>
      <c r="H117" s="79">
        <f>B113-B109</f>
        <v>18952</v>
      </c>
    </row>
    <row r="118" spans="1:9" ht="15" thickBot="1" x14ac:dyDescent="0.3">
      <c r="A118" s="57" t="s">
        <v>100</v>
      </c>
      <c r="B118" s="58">
        <f>B117+D117-(F117+H117)</f>
        <v>-7150.3899999999994</v>
      </c>
      <c r="C118" s="45"/>
      <c r="D118" s="45"/>
      <c r="E118" s="2"/>
    </row>
    <row r="119" spans="1:9" x14ac:dyDescent="0.2">
      <c r="A119" s="10"/>
      <c r="B119" s="15"/>
      <c r="C119" s="45"/>
      <c r="D119" s="45"/>
      <c r="E119" s="2"/>
    </row>
    <row r="120" spans="1:9" x14ac:dyDescent="0.2">
      <c r="A120" s="48" t="s">
        <v>71</v>
      </c>
    </row>
    <row r="121" spans="1:9" x14ac:dyDescent="0.2">
      <c r="A121" s="66" t="s">
        <v>55</v>
      </c>
    </row>
    <row r="123" spans="1:9" x14ac:dyDescent="0.2">
      <c r="A123" s="11" t="s">
        <v>56</v>
      </c>
    </row>
    <row r="124" spans="1:9" x14ac:dyDescent="0.2">
      <c r="A124" s="11" t="s">
        <v>57</v>
      </c>
    </row>
    <row r="125" spans="1:9" x14ac:dyDescent="0.2">
      <c r="A125" s="11" t="s">
        <v>101</v>
      </c>
    </row>
    <row r="126" spans="1:9" x14ac:dyDescent="0.2">
      <c r="A126" s="11" t="s">
        <v>102</v>
      </c>
    </row>
  </sheetData>
  <mergeCells count="2">
    <mergeCell ref="A3:G3"/>
    <mergeCell ref="G1:H1"/>
  </mergeCells>
  <phoneticPr fontId="0" type="noConversion"/>
  <printOptions headings="1" gridLines="1"/>
  <pageMargins left="0.75" right="0.75" top="1" bottom="1" header="0.5" footer="0.5"/>
  <pageSetup orientation="portrait" r:id="rId1"/>
  <headerFooter alignWithMargins="0"/>
  <rowBreaks count="3" manualBreakCount="3">
    <brk id="46" max="7" man="1"/>
    <brk id="75" max="7" man="1"/>
    <brk id="119" max="7" man="1"/>
  </rowBreaks>
  <ignoredErrors>
    <ignoredError sqref="E55 E57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03problem</vt:lpstr>
      <vt:lpstr>'03problem'!Print_Area</vt:lpstr>
    </vt:vector>
  </TitlesOfParts>
  <Company>Dell Computer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Buzzard</dc:creator>
  <cp:lastModifiedBy>Joe Ng</cp:lastModifiedBy>
  <cp:lastPrinted>1999-10-29T19:28:21Z</cp:lastPrinted>
  <dcterms:created xsi:type="dcterms:W3CDTF">1999-09-06T22:25:11Z</dcterms:created>
  <dcterms:modified xsi:type="dcterms:W3CDTF">2013-05-15T04:05:13Z</dcterms:modified>
</cp:coreProperties>
</file>