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270" windowWidth="18735" windowHeight="12210"/>
  </bookViews>
  <sheets>
    <sheet name="Chapter 3" sheetId="10" r:id="rId1"/>
    <sheet name="Section 3.1" sheetId="2" r:id="rId2"/>
    <sheet name="Section 3.2" sheetId="3" r:id="rId3"/>
    <sheet name="Section 3.3" sheetId="4" r:id="rId4"/>
    <sheet name="Section 3.5" sheetId="5" r:id="rId5"/>
    <sheet name="Master it!" sheetId="6" r:id="rId6"/>
    <sheet name="Solution" sheetId="7" r:id="rId7"/>
  </sheets>
  <calcPr calcId="145621"/>
</workbook>
</file>

<file path=xl/calcChain.xml><?xml version="1.0" encoding="utf-8"?>
<calcChain xmlns="http://schemas.openxmlformats.org/spreadsheetml/2006/main">
  <c r="D23" i="7" l="1"/>
  <c r="D22" i="7"/>
  <c r="D21" i="7"/>
  <c r="C22" i="7"/>
  <c r="C23" i="7"/>
  <c r="C21" i="7"/>
  <c r="D16" i="7"/>
  <c r="D15" i="7"/>
  <c r="D14" i="7"/>
  <c r="D13" i="7"/>
  <c r="D12" i="7"/>
  <c r="C15" i="7"/>
  <c r="C16" i="7"/>
  <c r="C14" i="7"/>
  <c r="C13" i="7"/>
  <c r="C12" i="7"/>
  <c r="D28" i="7"/>
  <c r="D27" i="7"/>
  <c r="D26" i="7"/>
  <c r="C28" i="7"/>
  <c r="C27" i="7"/>
  <c r="C26" i="7"/>
  <c r="D9" i="7"/>
  <c r="C9" i="7"/>
  <c r="D7" i="7"/>
  <c r="C7" i="7"/>
  <c r="D44" i="3" l="1"/>
  <c r="D24" i="3"/>
  <c r="D22" i="3"/>
  <c r="E51" i="5" s="1"/>
  <c r="H51" i="5" s="1"/>
  <c r="D20" i="3"/>
  <c r="D17" i="3"/>
  <c r="D16" i="3"/>
  <c r="E45" i="5" s="1"/>
  <c r="H45" i="5" s="1"/>
  <c r="E62" i="2"/>
  <c r="E58" i="2"/>
  <c r="E60" i="2" s="1"/>
  <c r="E56" i="2"/>
  <c r="D10" i="3"/>
  <c r="J19" i="2"/>
  <c r="I19" i="2"/>
  <c r="J13" i="2"/>
  <c r="I13" i="2"/>
  <c r="E14" i="2"/>
  <c r="E21" i="2" s="1"/>
  <c r="D13" i="3" s="1"/>
  <c r="D21" i="2"/>
  <c r="D14" i="2"/>
  <c r="L21" i="4"/>
  <c r="C8" i="7"/>
  <c r="D8" i="7"/>
  <c r="G44" i="5"/>
  <c r="G50" i="5"/>
  <c r="G52" i="5"/>
  <c r="D18" i="4"/>
  <c r="D21" i="4" s="1"/>
  <c r="D23" i="4" s="1"/>
  <c r="D25" i="4" s="1"/>
  <c r="C47" i="4" s="1"/>
  <c r="H21" i="4"/>
  <c r="H28" i="4" s="1"/>
  <c r="H39" i="4" s="1"/>
  <c r="L28" i="4"/>
  <c r="E47" i="4"/>
  <c r="H47" i="4"/>
  <c r="E51" i="4"/>
  <c r="I51" i="4"/>
  <c r="B55" i="4"/>
  <c r="D55" i="4"/>
  <c r="K55" i="4"/>
  <c r="B59" i="4"/>
  <c r="D59" i="4"/>
  <c r="J59" i="4"/>
  <c r="L59" i="4"/>
  <c r="D63" i="4"/>
  <c r="E49" i="5"/>
  <c r="H49" i="5" s="1"/>
  <c r="I74" i="2"/>
  <c r="D34" i="3" l="1"/>
  <c r="E63" i="2"/>
  <c r="D33" i="3"/>
  <c r="D27" i="3"/>
  <c r="D28" i="3"/>
  <c r="D42" i="3"/>
  <c r="D43" i="3" s="1"/>
  <c r="D29" i="3"/>
  <c r="I21" i="2"/>
  <c r="J37" i="2" s="1"/>
  <c r="D8" i="3"/>
  <c r="E37" i="5" s="1"/>
  <c r="H37" i="5" s="1"/>
  <c r="D14" i="3"/>
  <c r="D15" i="3" s="1"/>
  <c r="D45" i="3"/>
  <c r="D9" i="3"/>
  <c r="E38" i="5" s="1"/>
  <c r="H38" i="5" s="1"/>
  <c r="J21" i="2"/>
  <c r="I83" i="2" s="1"/>
  <c r="I79" i="2"/>
  <c r="K51" i="4"/>
  <c r="J47" i="4" s="1"/>
  <c r="H43" i="4" s="1"/>
  <c r="C51" i="4"/>
  <c r="C43" i="4"/>
  <c r="D39" i="4" s="1"/>
  <c r="F35" i="4" s="1"/>
  <c r="I80" i="2"/>
  <c r="D79" i="2"/>
  <c r="I76" i="2"/>
  <c r="D75" i="2"/>
  <c r="D74" i="2"/>
  <c r="I73" i="2"/>
  <c r="D73" i="2"/>
  <c r="K37" i="2"/>
  <c r="J44" i="2"/>
  <c r="D36" i="2"/>
  <c r="D37" i="2"/>
  <c r="D38" i="2"/>
  <c r="D42" i="2"/>
  <c r="D46" i="2"/>
  <c r="J43" i="2"/>
  <c r="J39" i="2"/>
  <c r="J42" i="2"/>
  <c r="J46" i="2"/>
  <c r="E53" i="5"/>
  <c r="H53" i="5" s="1"/>
  <c r="E8" i="4"/>
  <c r="D39" i="2"/>
  <c r="J38" i="2"/>
  <c r="D23" i="3"/>
  <c r="E52" i="5" s="1"/>
  <c r="H52" i="5" s="1"/>
  <c r="D21" i="3"/>
  <c r="E50" i="5" s="1"/>
  <c r="H50" i="5" s="1"/>
  <c r="E46" i="5"/>
  <c r="H46" i="5" s="1"/>
  <c r="E42" i="5"/>
  <c r="H42" i="5" s="1"/>
  <c r="E39" i="5"/>
  <c r="H39" i="5" s="1"/>
  <c r="K43" i="2" l="1"/>
  <c r="J80" i="2" s="1"/>
  <c r="E43" i="5"/>
  <c r="H43" i="5" s="1"/>
  <c r="K36" i="2"/>
  <c r="J36" i="2"/>
  <c r="K46" i="2"/>
  <c r="L46" i="2" s="1"/>
  <c r="K42" i="2"/>
  <c r="J79" i="2" s="1"/>
  <c r="K39" i="2"/>
  <c r="L39" i="2" s="1"/>
  <c r="G8" i="4"/>
  <c r="E44" i="5"/>
  <c r="H44" i="5" s="1"/>
  <c r="K38" i="2"/>
  <c r="I75" i="2"/>
  <c r="K44" i="2"/>
  <c r="I81" i="2"/>
  <c r="L43" i="2"/>
  <c r="J76" i="2"/>
  <c r="L36" i="2"/>
  <c r="D76" i="2"/>
  <c r="E39" i="2"/>
  <c r="D83" i="2"/>
  <c r="E36" i="2"/>
  <c r="E73" i="2" s="1"/>
  <c r="E37" i="2"/>
  <c r="E38" i="2"/>
  <c r="E42" i="2"/>
  <c r="E46" i="2"/>
  <c r="E57" i="5"/>
  <c r="H57" i="5" s="1"/>
  <c r="E58" i="5"/>
  <c r="H58" i="5" s="1"/>
  <c r="L37" i="2"/>
  <c r="J74" i="2"/>
  <c r="J73" i="2" l="1"/>
  <c r="J83" i="2"/>
  <c r="L42" i="2"/>
  <c r="F46" i="2"/>
  <c r="E83" i="2"/>
  <c r="F38" i="2"/>
  <c r="E75" i="2"/>
  <c r="F36" i="2"/>
  <c r="F39" i="2"/>
  <c r="E76" i="2"/>
  <c r="E56" i="5"/>
  <c r="H56" i="5" s="1"/>
  <c r="C8" i="4"/>
  <c r="C9" i="4" s="1"/>
  <c r="F42" i="2"/>
  <c r="E79" i="2"/>
  <c r="F37" i="2"/>
  <c r="E74" i="2"/>
  <c r="L44" i="2"/>
  <c r="J81" i="2"/>
  <c r="L38" i="2"/>
  <c r="J75" i="2"/>
</calcChain>
</file>

<file path=xl/sharedStrings.xml><?xml version="1.0" encoding="utf-8"?>
<sst xmlns="http://schemas.openxmlformats.org/spreadsheetml/2006/main" count="366" uniqueCount="226">
  <si>
    <t>Additions to retained earnings</t>
  </si>
  <si>
    <t>Dividends</t>
  </si>
  <si>
    <t>Net income</t>
  </si>
  <si>
    <t>Taxes</t>
  </si>
  <si>
    <t>Taxable income</t>
  </si>
  <si>
    <t>Interest paid</t>
  </si>
  <si>
    <t>Earnings before interest and taxes</t>
  </si>
  <si>
    <t>Depreciation</t>
  </si>
  <si>
    <t>Cost of goods sold</t>
  </si>
  <si>
    <t>Sales</t>
  </si>
  <si>
    <t>Prufrock Corporation</t>
  </si>
  <si>
    <t>RWJ Excel Tip</t>
  </si>
  <si>
    <t>Total liabilities and equity</t>
  </si>
  <si>
    <t>Total assets</t>
  </si>
  <si>
    <t xml:space="preserve">     Total</t>
  </si>
  <si>
    <t xml:space="preserve">  Retained earnings</t>
  </si>
  <si>
    <t xml:space="preserve">     paid-in surplus</t>
  </si>
  <si>
    <t xml:space="preserve">  Net plant and equipment</t>
  </si>
  <si>
    <t xml:space="preserve">  Common stock and </t>
  </si>
  <si>
    <t>Fixed assets</t>
  </si>
  <si>
    <t>Owners' equity</t>
  </si>
  <si>
    <t>Long-term debt</t>
  </si>
  <si>
    <t xml:space="preserve">    Total</t>
  </si>
  <si>
    <t xml:space="preserve">  Inventory</t>
  </si>
  <si>
    <t xml:space="preserve">  Notes payable</t>
  </si>
  <si>
    <t xml:space="preserve">  Accounts receivable</t>
  </si>
  <si>
    <t xml:space="preserve">  Accounts payable</t>
  </si>
  <si>
    <t xml:space="preserve">  Cash</t>
  </si>
  <si>
    <t>Current liabilities</t>
  </si>
  <si>
    <t>Current assets</t>
  </si>
  <si>
    <t>Change</t>
  </si>
  <si>
    <t>Chapter 3 - Section 1</t>
  </si>
  <si>
    <t>Common-
size and
base year</t>
  </si>
  <si>
    <t>Standardized Financial Statements</t>
  </si>
  <si>
    <t>Chapter 3 - Section 2</t>
  </si>
  <si>
    <t>times</t>
  </si>
  <si>
    <t>Market-to-book ratio:</t>
  </si>
  <si>
    <t>Price-sales ratio:</t>
  </si>
  <si>
    <t>Price-earnings ratio (PE):</t>
  </si>
  <si>
    <t>Earnings per share (EPS):</t>
  </si>
  <si>
    <t>Price per share:</t>
  </si>
  <si>
    <t>(in millions)</t>
  </si>
  <si>
    <t>Shares outstanding:</t>
  </si>
  <si>
    <t>Market Value Measures</t>
  </si>
  <si>
    <t>ROE with average equity:</t>
  </si>
  <si>
    <t>ROA with average assets:</t>
  </si>
  <si>
    <t>Return on equity (ROE):</t>
  </si>
  <si>
    <t>Return on assets (ROA):</t>
  </si>
  <si>
    <t>Profit margin:</t>
  </si>
  <si>
    <t>Profitability Measures</t>
  </si>
  <si>
    <t>Total asset turnover:</t>
  </si>
  <si>
    <t>days</t>
  </si>
  <si>
    <t>Days' sales in receivables:</t>
  </si>
  <si>
    <t>Receivables turnover:</t>
  </si>
  <si>
    <t>Days' sales in inventory:</t>
  </si>
  <si>
    <t>Inventory turnover:</t>
  </si>
  <si>
    <t>Asset Management, or Turnover, Measures</t>
  </si>
  <si>
    <t>Cash coverage:</t>
  </si>
  <si>
    <t>Times interest earned:</t>
  </si>
  <si>
    <t>Equity multiplier:</t>
  </si>
  <si>
    <t>Debt-equity ratio:</t>
  </si>
  <si>
    <t>Total debt ratio:</t>
  </si>
  <si>
    <t>Long-Term Solvency Measures</t>
  </si>
  <si>
    <t>Cash ratio:</t>
  </si>
  <si>
    <t>Quick ratio:</t>
  </si>
  <si>
    <t>Current ratio:</t>
  </si>
  <si>
    <t>Short-Term Solvency, or Liquidity, Measures</t>
  </si>
  <si>
    <t>Ratio Analysis</t>
  </si>
  <si>
    <t>Chapter 3 - Section 3</t>
  </si>
  <si>
    <t>Inventory</t>
  </si>
  <si>
    <t>Accounts
receivable</t>
  </si>
  <si>
    <t>Interest</t>
  </si>
  <si>
    <t>Selling, general, 
&amp; admin. 
expense</t>
  </si>
  <si>
    <t>Cash</t>
  </si>
  <si>
    <t>Dep.</t>
  </si>
  <si>
    <t>Cost 
of goods 
sold</t>
  </si>
  <si>
    <t>Current 
assets</t>
  </si>
  <si>
    <t>Fixed 
assets</t>
  </si>
  <si>
    <t>Total 
costs</t>
  </si>
  <si>
    <t>Total 
assets</t>
  </si>
  <si>
    <t>Net 
income</t>
  </si>
  <si>
    <t>Total asset
 turnover</t>
  </si>
  <si>
    <t>Profit 
margin</t>
  </si>
  <si>
    <t>Equity 
multiplier</t>
  </si>
  <si>
    <t>ROA</t>
  </si>
  <si>
    <t>Return 
on equity</t>
  </si>
  <si>
    <t>Now we can show an expanded Du Pont analysis, which is:</t>
  </si>
  <si>
    <t xml:space="preserve">   owner's equity</t>
  </si>
  <si>
    <t>Total liabilities and</t>
  </si>
  <si>
    <t>Total equity</t>
  </si>
  <si>
    <t>EBT</t>
  </si>
  <si>
    <t>EBIT</t>
  </si>
  <si>
    <t xml:space="preserve">  Other</t>
  </si>
  <si>
    <t>SG&amp;A expenses</t>
  </si>
  <si>
    <t>Gross profit</t>
  </si>
  <si>
    <t>CoGS</t>
  </si>
  <si>
    <t>Liabilities and Owner's Equity</t>
  </si>
  <si>
    <t>Assets</t>
  </si>
  <si>
    <r>
      <t>(</t>
    </r>
    <r>
      <rPr>
        <i/>
        <sz val="12"/>
        <color theme="1"/>
        <rFont val="Calibri"/>
        <family val="2"/>
        <scheme val="minor"/>
      </rPr>
      <t>$ in millions</t>
    </r>
    <r>
      <rPr>
        <sz val="12"/>
        <color theme="1"/>
        <rFont val="Calibri"/>
        <family val="2"/>
        <scheme val="minor"/>
      </rPr>
      <t>)</t>
    </r>
  </si>
  <si>
    <t>Du Pont Balance Sheet</t>
  </si>
  <si>
    <t>Du Pont Income Statement</t>
  </si>
  <si>
    <t>ROE =</t>
  </si>
  <si>
    <t>´</t>
  </si>
  <si>
    <t xml:space="preserve">ROE = </t>
  </si>
  <si>
    <r>
      <t xml:space="preserve">Profit margin      </t>
    </r>
    <r>
      <rPr>
        <sz val="12"/>
        <rFont val="Symbol"/>
        <family val="1"/>
        <charset val="2"/>
      </rPr>
      <t>´</t>
    </r>
    <r>
      <rPr>
        <sz val="12"/>
        <rFont val="Calibri"/>
        <family val="2"/>
      </rPr>
      <t xml:space="preserve">       Total asset turnover    </t>
    </r>
    <r>
      <rPr>
        <sz val="12"/>
        <rFont val="Symbol"/>
        <family val="1"/>
        <charset val="2"/>
      </rPr>
      <t xml:space="preserve">´      </t>
    </r>
    <r>
      <rPr>
        <sz val="12"/>
        <rFont val="Calibri"/>
        <family val="2"/>
        <scheme val="minor"/>
      </rPr>
      <t>Equity multiplier</t>
    </r>
  </si>
  <si>
    <t>The three-factor Du Pont equation separates the ROE into 3 components. For Prufrock, the three-factor Du Pont equation is:</t>
  </si>
  <si>
    <t>The Du Pont Identity</t>
  </si>
  <si>
    <t>Average</t>
  </si>
  <si>
    <t>Upper range:</t>
  </si>
  <si>
    <t>Lower range:</t>
  </si>
  <si>
    <t>Using Financial Statement Information</t>
  </si>
  <si>
    <t>Chapter 3 - Section 5</t>
  </si>
  <si>
    <t>Chapter 3 - Master it!</t>
  </si>
  <si>
    <t>Total liabilities and stockholders' equity</t>
  </si>
  <si>
    <t>Total stockholders' equity</t>
  </si>
  <si>
    <t>Retained earnings</t>
  </si>
  <si>
    <t>Capital in excess of par value</t>
  </si>
  <si>
    <t>Total liabilities</t>
  </si>
  <si>
    <t>Client funds obligations</t>
  </si>
  <si>
    <t>Long-term deferred revenues</t>
  </si>
  <si>
    <t>Deferred income taxes</t>
  </si>
  <si>
    <t>Other liabilities</t>
  </si>
  <si>
    <t>Total current liabilities</t>
  </si>
  <si>
    <t>Short-term deferred revenues</t>
  </si>
  <si>
    <t>Income taxes payable</t>
  </si>
  <si>
    <t>Accrued expenses and other current liabilities</t>
  </si>
  <si>
    <t>Accrued payroll and payroll related expenses</t>
  </si>
  <si>
    <t>Accounts payable</t>
  </si>
  <si>
    <t>Funds held for clients</t>
  </si>
  <si>
    <t>Intangible assets, net</t>
  </si>
  <si>
    <t>Goodwill</t>
  </si>
  <si>
    <t>Other assets</t>
  </si>
  <si>
    <t>Property, plant and equipment, net</t>
  </si>
  <si>
    <t>Long-term receivables, net</t>
  </si>
  <si>
    <t>Long-term marketable securities</t>
  </si>
  <si>
    <t>Total current assets</t>
  </si>
  <si>
    <t>Other current assets</t>
  </si>
  <si>
    <t>Accounts receivable, net</t>
  </si>
  <si>
    <t>Short-term marketable securities</t>
  </si>
  <si>
    <t>Diluted weighted average shares outstanding</t>
  </si>
  <si>
    <t>Basic weighted average shares outstanding</t>
  </si>
  <si>
    <t>Provision for income taxes</t>
  </si>
  <si>
    <t>Other income, net</t>
  </si>
  <si>
    <t>Interest expense</t>
  </si>
  <si>
    <t>Selling, general and administrative expenses</t>
  </si>
  <si>
    <t>Depreciation and amortization</t>
  </si>
  <si>
    <t>Operating expenses</t>
  </si>
  <si>
    <t>Interest on funds held for clients</t>
  </si>
  <si>
    <t>Automatic Data Processing (ADP)</t>
  </si>
  <si>
    <t>NMF</t>
  </si>
  <si>
    <t>Master it! Solution</t>
  </si>
  <si>
    <r>
      <t xml:space="preserve">Ross, Westerfield, and Jordan's </t>
    </r>
    <r>
      <rPr>
        <b/>
        <i/>
        <sz val="12"/>
        <color rgb="FF000000"/>
        <rFont val="Calibri"/>
        <family val="2"/>
        <scheme val="minor"/>
      </rPr>
      <t>Spreadsheet Master</t>
    </r>
  </si>
  <si>
    <t>In these spreadsheets, you will learn how to use the following Excel functions:</t>
  </si>
  <si>
    <t>The following conventions are used in these spreadsheets:</t>
  </si>
  <si>
    <t>1) Given data in blue</t>
  </si>
  <si>
    <t>2) Calculations in red</t>
  </si>
  <si>
    <t xml:space="preserve">NOTE: Some functions used in these spreadsheets may require that </t>
  </si>
  <si>
    <t>the "Analysis ToolPak" or "Solver Add-In" be installed in Excel.</t>
  </si>
  <si>
    <t xml:space="preserve">To install these, click on the Office button </t>
  </si>
  <si>
    <t>then "Excel Options," "Add-Ins" and select</t>
  </si>
  <si>
    <t>"Solver Add-In," then click "OK."</t>
  </si>
  <si>
    <t>To use an absolute reference, use the $ before the column letter and row number. For example, to reference cell E21 when you copy and paste a formula, you would enter it as $E$21. A quick way to do this is just enter E21, then hit the F4 key. Wherever copied and pasted, this equation will always reference cell E21. If you want to reference the column and not the row, you would enter $E21, or if you want to reference the row and not the column, you would enter it as E$21.</t>
  </si>
  <si>
    <t>Common-
base year</t>
  </si>
  <si>
    <t>Market value ratios use other numbers such as shares outstanding and share price that are not found on the balance sheet. The other numbers we need are:</t>
  </si>
  <si>
    <t>We used a "trick" in the calculation of ROA, ROE, and the price-earnings ratio. You can always mathematically calculate a ratio, however what happens when the denominator is negative? While this is very unlikely to happen with ratios such as the current ratio, it does happen in these three ratios when the net income is negative, or if the equity is negative. In this case, these ratios are often reported as "NMF" for "No meaningful figure." Excel will try to calculate the ratio, as since the denominator is negative, Excel will report "#DIV/0" to let you know you have tried to divide by zero. We prefer to see "NMF," so we used a simple IF statement to display "NMF" if these ratios are negative. Do you see any of these other ratios which could be negative?</t>
  </si>
  <si>
    <t>This is exactly the same as the ROE we previously calculated, but it breaks ROE into its constant parts. Of course, ROE can be further subdivided, which we will do next. The abbreviated financial statements for Du Pont for the most recent year were:</t>
  </si>
  <si>
    <t xml:space="preserve">To insert the mathematical instructions, we used text boxes. To insert a text box, simple go to "Insert" and select "Text Box." Text boxes allow you to enter text that is "linked" to the position you put the box. Although we could have entered the text in a cell, text boxes in this case allow the text to go across multiple rows and/or columns, which can often look more professional. Text boxes are also very useful in graphing, which we will show later. To draw the lines between the boxes, we went to "Insert" and selected "Shapes." We chose the straight line, although many other choices are available. </t>
  </si>
  <si>
    <t>Financial ratio analysis is very much a management by exception tool. When you are analyzing ratios, a number by itself tells you very little. However, whenever a ratio is above or below some level, it tells us that something is different. It is up to us to determine if that difference is good or bad. We can always compare each ratio to the industry average, or some ratio target, but looking through columns of numbers can be difficult. Excel has a conditional formatting function which will allow you to change the display for numbers within a specified range or outside a specified range. In this case, we have a range in mind, so we want to change the font color of the calculated number, as well as the cell color if the company's ratio is outside a specified range. Additionally, we used a basic IF statement to tell us specifically if the ratio appears to be too high, too low, or within the acceptable range.</t>
  </si>
  <si>
    <t>While we used factors of 0.75 and 1.25, these factors could be higher or lower depending on the industry. If you change these factors in the spreadsheet, Excel will automatically change the graphics to match the new calculations.</t>
  </si>
  <si>
    <t>The solution for each student will vary depending on the company and fiscal year of the financial statements. Below, we have completed the ratios using the data available for Automatic Data Processing (ADP.) Using actual financial statements introduces students to real world decisions. For example, ADP has no inventory listed, so the quick ratio is the same as the current ratio. But, should short term marketable securities be included as cash in the cash ratio? We chose not to include them, but a strong argument can be made for its inclusion.</t>
  </si>
  <si>
    <t>Using absolute references and the balance sheet from the previous worksheet, the common-sized balance sheet is:</t>
  </si>
  <si>
    <t xml:space="preserve">"Go." Check "Analysis ToolPak" and </t>
  </si>
  <si>
    <t>Chapter 3</t>
  </si>
  <si>
    <t>To construct the common-size balance sheet, we need to divide each asset account by the total assets and each liabilities and equity account by the total liabilities and equity. Once we enter the formula, we can copy and paste the formula instead of inserting in an equation in each cell. One problem with copying and pasting is that Excel keeps the formula in relation to the previous cells. For example, if you copy and paste a formula in cell B5 that references cell B2, wherever you paste the equation, it will always reference 3 cells above where you pasted it. For example, if you paste a formula from cell B5 that references cell B2 into cell D12, in the new position it will reference cell D9.  A solution is to use absolute references in your formula.</t>
  </si>
  <si>
    <t>Since ROA and ROE are intended to measure performance over a prior period, often the average assets and average equity, respectively, are used in the calculation. The ROA and ROE using the averages in the denominator are:</t>
  </si>
  <si>
    <t>In our conditional formatting, on the Home tab, we selected Conditional Formatting, and New Rule. This allows us to create a rule for the conditional formatting. We selected "Format only cells that contain" and then used the pulldown menu to choose "not between." The next two cells allow use to enter the calculations, so we entered a formula to multiply the industry ratio by the lower bound and the industry ratio by the upper bound. Next, we selected "Format.." on this window. The "Format.." option took us to another window that allows you to specify the font color, cell color fill, and more. We made the font color white and the cell fill red if the company's ratio is outside the range specified in the 3rd and 4th inputs.</t>
  </si>
  <si>
    <t>A quick glance indicates that Prufrock's liquidity ratios and long-term solvency ratios are generally outside the ranges we set, while the asset management and profitability ratios appear to be similar to the industry average for all of the ratios in these two categories. This means we should investigate the causes of the differences in the liquidity ratios and long-term solvency ratios.</t>
  </si>
  <si>
    <t>by Brad Jordan and Joe Smolira</t>
  </si>
  <si>
    <t>The exTensible Business Reporting Language (XBRL) is likely the future of financial reporting. XBRL is a computer language that "tags" each item and specifies what that item is. XBRL reporting has already been adopted for use in Australia, Japan, and the United Kingdom. As of early 2009, a Securities and Exchange Commission advisory committee has recommended that U.S. companies be required to submit financial reports to the SEC in XBRL format. It has been suggested that requiring XBRL be gradually implemented, so it could be several years before we see all companies file XBRL financial reports. All listed U.S. companies file electronic reports with the SEC, but the reports are only available in html or text format. XBRL reporting will allow investors to quickly download financial statements for analysis.</t>
  </si>
  <si>
    <t>The balance sheets for Prufrock Corporation are:</t>
  </si>
  <si>
    <t>Using absolute references and the income statement above, the common-sized income statement is:</t>
  </si>
  <si>
    <t xml:space="preserve">IF statements are used for a logical test. The IF function is located under Logical. The basic format of an IF statement is =IF(logical_test,[value_if_true],[value_if_false]). In an IF statement, we determine the possible conditions first, then determine what value we want if the test is true, or else the value in the cell will be false. For example, in the case of the PE ratio, our possible conditions are that earnings are positive or negative (we will ignore the possibility earnings are exactly zero). If earnings are positive, we want to calculate the PE as the stock price divided by earnings per share. However, if earnings are negative, we want NMF to display. To have an IF statement return text, put the text in parentheses. The format for the PE ratio is: </t>
  </si>
  <si>
    <r>
      <t>Essentials of Corporate Finance, 8</t>
    </r>
    <r>
      <rPr>
        <b/>
        <sz val="12"/>
        <color rgb="FF000000"/>
        <rFont val="Calibri"/>
        <family val="2"/>
        <scheme val="minor"/>
      </rPr>
      <t>th edition</t>
    </r>
  </si>
  <si>
    <t>Version 8.0</t>
  </si>
  <si>
    <t>12 months ending Dec 31, 2013</t>
  </si>
  <si>
    <t>2013 and 2014 Balance Sheets
($ millions)</t>
  </si>
  <si>
    <t>Common-Size Balance Sheets 2013 and 2014</t>
  </si>
  <si>
    <t>2014 Common-Size Income Statement</t>
  </si>
  <si>
    <t>The common-base year balance sheet is constructed by dividing the current year by the base year, in this case, dividing 2014 numbers by 2013 numbers. The common-size and base year balance sheet is found by dividing the 2014 account values by the total assets or total liabilities and equity, respectively. The common base year and common-size base year balance sheet for Prufrock are:</t>
  </si>
  <si>
    <t>Common Balance Sheets 2013 and 2014</t>
  </si>
  <si>
    <t>To compare the performance of companies, rather than compare the financial statements, financial ratios are often used. Ratios are divided into categories based on what each ratio measures. Below, we calculate some basic financial ratios for Prufrock for 2014:</t>
  </si>
  <si>
    <t>Currently, several companies voluntarily submit financial statements in XBRL format. For this assignment, go to the SEC website at www.sec.gov. Once there, search for a company and click the link that says "Interactive Data" in the report list and follow the link. Now follow the "Interactive Data Viewers" link, then "Interactive Financial Reports." Download the income statement and balance sheet from the annual report for the company you chose. Using these reports, calculate the financial ratios for the company from the data available, typically two or three years. Do you notice any changes in these ratios that might indicate further investigation?</t>
  </si>
  <si>
    <t>REVENUES:</t>
  </si>
  <si>
    <t>Revenues, other than interest on funds held for clients and PEO revenues</t>
  </si>
  <si>
    <t>PEO revenues</t>
  </si>
  <si>
    <t>TOTAL REVENUES</t>
  </si>
  <si>
    <t>EXPENSES:</t>
  </si>
  <si>
    <t>Systems development and programming costs</t>
  </si>
  <si>
    <t>TOTAL COSTS OF REVENUES</t>
  </si>
  <si>
    <t>TOTAL EXPENSES</t>
  </si>
  <si>
    <t>EARNINGS FROM CONTINUING OPERATIONS BEFORE INCOME TAXES</t>
  </si>
  <si>
    <t>NET EARNINGS FROM CONTINUING OPERATIONS</t>
  </si>
  <si>
    <t>Earnings from discontinued operations, net of provision for income taxes of $7.0 for the fiscal year ended June 30, 2010</t>
  </si>
  <si>
    <t>NET EARNINGS</t>
  </si>
  <si>
    <t>Basic earnings per share from continuing operations</t>
  </si>
  <si>
    <t>Basic earnings per share from discontinued operations</t>
  </si>
  <si>
    <t>BASIC EARNINGS PER SHARE</t>
  </si>
  <si>
    <t>Diluted earnings per share from continuing operations</t>
  </si>
  <si>
    <t>Diluted earnings per share from discontinued operations</t>
  </si>
  <si>
    <t>DILUTED EARNINGS PER SHARE</t>
  </si>
  <si>
    <t>Consolidated Balance Sheets (USD $)</t>
  </si>
  <si>
    <t>Jun. 30, 2012</t>
  </si>
  <si>
    <t>Jun. 30, 2011</t>
  </si>
  <si>
    <t>In Millions, unless otherwise specified</t>
  </si>
  <si>
    <t>Cash and cash equivalents</t>
  </si>
  <si>
    <t>Assets held for sale</t>
  </si>
  <si>
    <t>Total current assets before funds held for clients</t>
  </si>
  <si>
    <t>Dividends payable</t>
  </si>
  <si>
    <t>Total current liabilities before client funds obligations</t>
  </si>
  <si>
    <t>Commitments and contingencies (Note 15)</t>
  </si>
  <si>
    <t>  </t>
  </si>
  <si>
    <t>Stockholders' equity:</t>
  </si>
  <si>
    <t>Preferred stock, $1.00 par value: Authorized, 0.3 shares; issued, none</t>
  </si>
  <si>
    <t>Common stock, $0.10 par value: Authorized, 1,000.0 shares; issued, 638.7 shares at June 30, 2012 and 2011; outstanding, 484.2 and 490.8 shares at June 30, 2012 and 2011, respectively</t>
  </si>
  <si>
    <t>Treasury stock - at cost: 154.5 and 147.9 shares at June 30, 2012 and 2011, respectively</t>
  </si>
  <si>
    <t>Accumulated other comprehensive income</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</si>
</sst>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5" formatCode="&quot;$&quot;#,##0_);\(&quot;$&quot;#,##0\)"/>
    <numFmt numFmtId="8" formatCode="&quot;$&quot;#,##0.00_);[Red]\(&quot;$&quot;#,##0.0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quot;$&quot;#,##0"/>
    <numFmt numFmtId="165" formatCode="0.000"/>
  </numFmts>
  <fonts count="51" x14ac:knownFonts="1">
    <font>
      <sz val="11"/>
      <color theme="1"/>
      <name val="Calibri"/>
      <family val="2"/>
      <scheme val="minor"/>
    </font>
    <font>
      <sz val="11"/>
      <color theme="1"/>
      <name val="Calibri"/>
      <family val="2"/>
      <scheme val="minor"/>
    </font>
    <font>
      <sz val="12"/>
      <color theme="1"/>
      <name val="Calibri"/>
      <family val="2"/>
      <scheme val="minor"/>
    </font>
    <font>
      <sz val="12"/>
      <color indexed="10"/>
      <name val="Calibri"/>
      <family val="2"/>
    </font>
    <font>
      <sz val="12"/>
      <color rgb="FF0000FF"/>
      <name val="Calibri"/>
      <family val="2"/>
      <scheme val="minor"/>
    </font>
    <font>
      <sz val="12"/>
      <color rgb="FFFF0000"/>
      <name val="Calibri"/>
      <family val="2"/>
      <scheme val="minor"/>
    </font>
    <font>
      <sz val="12"/>
      <color rgb="FFFF0000"/>
      <name val="Calibri"/>
      <family val="2"/>
    </font>
    <font>
      <sz val="12"/>
      <color indexed="12"/>
      <name val="Calibri"/>
      <family val="2"/>
    </font>
    <font>
      <sz val="12"/>
      <color rgb="FF0000FF"/>
      <name val="Calibri"/>
      <family val="2"/>
    </font>
    <font>
      <i/>
      <sz val="12"/>
      <color theme="1"/>
      <name val="Calibri"/>
      <family val="2"/>
      <scheme val="minor"/>
    </font>
    <font>
      <b/>
      <sz val="12"/>
      <color theme="1"/>
      <name val="Calibri"/>
      <family val="2"/>
      <scheme val="minor"/>
    </font>
    <font>
      <b/>
      <i/>
      <sz val="12"/>
      <color theme="1"/>
      <name val="Calibri"/>
      <family val="2"/>
      <scheme val="minor"/>
    </font>
    <font>
      <b/>
      <sz val="12"/>
      <name val="Calibri"/>
      <family val="2"/>
      <scheme val="minor"/>
    </font>
    <font>
      <sz val="12"/>
      <color rgb="FF000099"/>
      <name val="Calibri"/>
      <family val="2"/>
      <scheme val="minor"/>
    </font>
    <font>
      <b/>
      <sz val="12"/>
      <color rgb="FF000099"/>
      <name val="Calibri"/>
      <family val="2"/>
      <scheme val="minor"/>
    </font>
    <font>
      <b/>
      <sz val="16"/>
      <color rgb="FF000099"/>
      <name val="Calibri"/>
      <family val="2"/>
    </font>
    <font>
      <b/>
      <sz val="16"/>
      <color rgb="FF000099"/>
      <name val="Calibri"/>
      <family val="2"/>
      <scheme val="minor"/>
    </font>
    <font>
      <sz val="10"/>
      <name val="Arial"/>
      <family val="2"/>
    </font>
    <font>
      <sz val="12"/>
      <name val="Calibri"/>
      <family val="2"/>
      <scheme val="minor"/>
    </font>
    <font>
      <sz val="12"/>
      <color theme="1"/>
      <name val="Symbol"/>
      <family val="1"/>
      <charset val="2"/>
    </font>
    <font>
      <sz val="12"/>
      <name val="Symbol"/>
      <family val="1"/>
      <charset val="2"/>
    </font>
    <font>
      <sz val="12"/>
      <name val="Calibri"/>
      <family val="2"/>
    </font>
    <font>
      <i/>
      <sz val="12"/>
      <name val="Calibri"/>
      <family val="2"/>
      <scheme val="minor"/>
    </font>
    <font>
      <sz val="10"/>
      <color indexed="8"/>
      <name val="Calibri"/>
      <family val="2"/>
      <scheme val="minor"/>
    </font>
    <font>
      <sz val="10"/>
      <name val="Calibri"/>
      <family val="2"/>
      <scheme val="minor"/>
    </font>
    <font>
      <b/>
      <sz val="12"/>
      <color rgb="FF000000"/>
      <name val="Calibri"/>
      <family val="2"/>
      <scheme val="minor"/>
    </font>
    <font>
      <b/>
      <i/>
      <sz val="12"/>
      <color rgb="FF000000"/>
      <name val="Calibri"/>
      <family val="2"/>
      <scheme val="minor"/>
    </font>
    <font>
      <sz val="48"/>
      <color indexed="52"/>
      <name val="Calibri"/>
      <family val="2"/>
      <scheme val="minor"/>
    </font>
    <font>
      <sz val="10"/>
      <color indexed="19"/>
      <name val="Calibri"/>
      <family val="2"/>
      <scheme val="minor"/>
    </font>
    <font>
      <b/>
      <sz val="14"/>
      <color theme="0"/>
      <name val="Calibri"/>
      <family val="2"/>
      <scheme val="minor"/>
    </font>
    <font>
      <b/>
      <sz val="14"/>
      <color indexed="48"/>
      <name val="Calibri"/>
      <family val="2"/>
      <scheme val="minor"/>
    </font>
    <font>
      <b/>
      <sz val="14"/>
      <color indexed="10"/>
      <name val="Calibri"/>
      <family val="2"/>
      <scheme val="minor"/>
    </font>
    <font>
      <sz val="12"/>
      <color indexed="8"/>
      <name val="Calibri"/>
      <family val="2"/>
      <scheme val="minor"/>
    </font>
    <font>
      <b/>
      <sz val="12"/>
      <color indexed="9"/>
      <name val="Calibri"/>
      <family val="2"/>
      <scheme val="minor"/>
    </font>
    <font>
      <b/>
      <sz val="12"/>
      <color theme="0"/>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45">
    <fill>
      <patternFill patternType="none"/>
    </fill>
    <fill>
      <patternFill patternType="gray125"/>
    </fill>
    <fill>
      <patternFill patternType="solid">
        <fgColor rgb="FFFFFF99"/>
        <bgColor indexed="64"/>
      </patternFill>
    </fill>
    <fill>
      <patternFill patternType="solid">
        <fgColor rgb="FFCCFFCC"/>
        <bgColor indexed="64"/>
      </patternFill>
    </fill>
    <fill>
      <patternFill patternType="solid">
        <fgColor rgb="FF66FFFF"/>
        <bgColor indexed="64"/>
      </patternFill>
    </fill>
    <fill>
      <patternFill patternType="solid">
        <fgColor rgb="FF66CCFF"/>
        <bgColor indexed="64"/>
      </patternFill>
    </fill>
    <fill>
      <patternFill patternType="solid">
        <fgColor rgb="FFCC99FF"/>
        <bgColor indexed="64"/>
      </patternFill>
    </fill>
    <fill>
      <patternFill patternType="solid">
        <fgColor rgb="FF33CC33"/>
        <bgColor indexed="64"/>
      </patternFill>
    </fill>
    <fill>
      <patternFill patternType="solid">
        <fgColor rgb="FF99CCFF"/>
        <bgColor indexed="64"/>
      </patternFill>
    </fill>
    <fill>
      <patternFill patternType="solid">
        <fgColor rgb="FFFFCC00"/>
        <bgColor indexed="64"/>
      </patternFill>
    </fill>
    <fill>
      <patternFill patternType="solid">
        <fgColor rgb="FFCCFFFF"/>
        <bgColor indexed="64"/>
      </patternFill>
    </fill>
    <fill>
      <patternFill patternType="solid">
        <fgColor indexed="8"/>
        <bgColor indexed="64"/>
      </patternFill>
    </fill>
    <fill>
      <patternFill patternType="solid">
        <fgColor rgb="FFFFFF00"/>
        <bgColor indexed="64"/>
      </patternFill>
    </fill>
    <fill>
      <patternFill patternType="solid">
        <fgColor theme="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5">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style="double">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bottom style="double">
        <color indexed="64"/>
      </bottom>
      <diagonal/>
    </border>
    <border>
      <left/>
      <right/>
      <top/>
      <bottom style="double">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4">
    <xf numFmtId="0" fontId="0" fillId="0" borderId="0"/>
    <xf numFmtId="9" fontId="1" fillId="0" borderId="0" applyFont="0" applyFill="0" applyBorder="0" applyAlignment="0" applyProtection="0"/>
    <xf numFmtId="0" fontId="17" fillId="0" borderId="0"/>
    <xf numFmtId="0" fontId="35" fillId="0" borderId="0" applyNumberFormat="0" applyFill="0" applyBorder="0" applyAlignment="0" applyProtection="0"/>
    <xf numFmtId="0" fontId="36" fillId="0" borderId="26" applyNumberFormat="0" applyFill="0" applyAlignment="0" applyProtection="0"/>
    <xf numFmtId="0" fontId="37" fillId="0" borderId="27" applyNumberFormat="0" applyFill="0" applyAlignment="0" applyProtection="0"/>
    <xf numFmtId="0" fontId="38" fillId="0" borderId="28" applyNumberFormat="0" applyFill="0" applyAlignment="0" applyProtection="0"/>
    <xf numFmtId="0" fontId="38" fillId="0" borderId="0" applyNumberFormat="0" applyFill="0" applyBorder="0" applyAlignment="0" applyProtection="0"/>
    <xf numFmtId="0" fontId="39" fillId="14" borderId="0" applyNumberFormat="0" applyBorder="0" applyAlignment="0" applyProtection="0"/>
    <xf numFmtId="0" fontId="40" fillId="15" borderId="0" applyNumberFormat="0" applyBorder="0" applyAlignment="0" applyProtection="0"/>
    <xf numFmtId="0" fontId="41" fillId="16" borderId="0" applyNumberFormat="0" applyBorder="0" applyAlignment="0" applyProtection="0"/>
    <xf numFmtId="0" fontId="42" fillId="17" borderId="29" applyNumberFormat="0" applyAlignment="0" applyProtection="0"/>
    <xf numFmtId="0" fontId="43" fillId="18" borderId="30" applyNumberFormat="0" applyAlignment="0" applyProtection="0"/>
    <xf numFmtId="0" fontId="44" fillId="18" borderId="29" applyNumberFormat="0" applyAlignment="0" applyProtection="0"/>
    <xf numFmtId="0" fontId="45" fillId="0" borderId="31" applyNumberFormat="0" applyFill="0" applyAlignment="0" applyProtection="0"/>
    <xf numFmtId="0" fontId="46" fillId="19" borderId="32" applyNumberFormat="0" applyAlignment="0" applyProtection="0"/>
    <xf numFmtId="0" fontId="47" fillId="0" borderId="0" applyNumberFormat="0" applyFill="0" applyBorder="0" applyAlignment="0" applyProtection="0"/>
    <xf numFmtId="0" fontId="1" fillId="20" borderId="33" applyNumberFormat="0" applyFont="0" applyAlignment="0" applyProtection="0"/>
    <xf numFmtId="0" fontId="48" fillId="0" borderId="0" applyNumberFormat="0" applyFill="0" applyBorder="0" applyAlignment="0" applyProtection="0"/>
    <xf numFmtId="0" fontId="49" fillId="0" borderId="34" applyNumberFormat="0" applyFill="0" applyAlignment="0" applyProtection="0"/>
    <xf numFmtId="0" fontId="50"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50" fillId="24" borderId="0" applyNumberFormat="0" applyBorder="0" applyAlignment="0" applyProtection="0"/>
    <xf numFmtId="0" fontId="50"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50" fillId="28" borderId="0" applyNumberFormat="0" applyBorder="0" applyAlignment="0" applyProtection="0"/>
    <xf numFmtId="0" fontId="50"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50" fillId="32" borderId="0" applyNumberFormat="0" applyBorder="0" applyAlignment="0" applyProtection="0"/>
    <xf numFmtId="0" fontId="50"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50" fillId="36" borderId="0" applyNumberFormat="0" applyBorder="0" applyAlignment="0" applyProtection="0"/>
    <xf numFmtId="0" fontId="50"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50" fillId="40" borderId="0" applyNumberFormat="0" applyBorder="0" applyAlignment="0" applyProtection="0"/>
    <xf numFmtId="0" fontId="50" fillId="41" borderId="0" applyNumberFormat="0" applyBorder="0" applyAlignment="0" applyProtection="0"/>
    <xf numFmtId="0" fontId="1" fillId="42" borderId="0" applyNumberFormat="0" applyBorder="0" applyAlignment="0" applyProtection="0"/>
    <xf numFmtId="0" fontId="1" fillId="43" borderId="0" applyNumberFormat="0" applyBorder="0" applyAlignment="0" applyProtection="0"/>
    <xf numFmtId="0" fontId="50" fillId="44" borderId="0" applyNumberFormat="0" applyBorder="0" applyAlignment="0" applyProtection="0"/>
  </cellStyleXfs>
  <cellXfs count="209">
    <xf numFmtId="0" fontId="0" fillId="0" borderId="0" xfId="0"/>
    <xf numFmtId="0" fontId="2" fillId="2" borderId="0" xfId="0" applyFont="1" applyFill="1"/>
    <xf numFmtId="42" fontId="3" fillId="3" borderId="1" xfId="0" applyNumberFormat="1" applyFont="1" applyFill="1" applyBorder="1"/>
    <xf numFmtId="0" fontId="2" fillId="3" borderId="2" xfId="0" applyFont="1" applyFill="1" applyBorder="1"/>
    <xf numFmtId="0" fontId="2" fillId="3" borderId="3" xfId="0" applyFont="1" applyFill="1" applyBorder="1"/>
    <xf numFmtId="41" fontId="3" fillId="3" borderId="4" xfId="0" applyNumberFormat="1" applyFont="1" applyFill="1" applyBorder="1"/>
    <xf numFmtId="0" fontId="2" fillId="3" borderId="0" xfId="0" applyFont="1" applyFill="1" applyBorder="1"/>
    <xf numFmtId="0" fontId="2" fillId="3" borderId="5" xfId="0" applyFont="1" applyFill="1" applyBorder="1"/>
    <xf numFmtId="42" fontId="4" fillId="3" borderId="4" xfId="0" applyNumberFormat="1" applyFont="1" applyFill="1" applyBorder="1"/>
    <xf numFmtId="42" fontId="2" fillId="3" borderId="4" xfId="0" applyNumberFormat="1" applyFont="1" applyFill="1" applyBorder="1"/>
    <xf numFmtId="41" fontId="7" fillId="3" borderId="1" xfId="0" applyNumberFormat="1" applyFont="1" applyFill="1" applyBorder="1"/>
    <xf numFmtId="42" fontId="8" fillId="3" borderId="4" xfId="0" applyNumberFormat="1" applyFont="1" applyFill="1" applyBorder="1"/>
    <xf numFmtId="42" fontId="2" fillId="3" borderId="0" xfId="0" applyNumberFormat="1" applyFont="1" applyFill="1" applyBorder="1"/>
    <xf numFmtId="0" fontId="0" fillId="4" borderId="0" xfId="0" applyFill="1"/>
    <xf numFmtId="0" fontId="2" fillId="4" borderId="0" xfId="0" applyFont="1" applyFill="1"/>
    <xf numFmtId="0" fontId="2" fillId="4" borderId="0" xfId="0" applyFont="1" applyFill="1" applyBorder="1"/>
    <xf numFmtId="2" fontId="2" fillId="4" borderId="0" xfId="0" applyNumberFormat="1" applyFont="1" applyFill="1" applyBorder="1"/>
    <xf numFmtId="0" fontId="2" fillId="4" borderId="5" xfId="0" applyFont="1" applyFill="1" applyBorder="1"/>
    <xf numFmtId="0" fontId="11" fillId="4" borderId="5" xfId="0" applyFont="1" applyFill="1" applyBorder="1"/>
    <xf numFmtId="42" fontId="3" fillId="3" borderId="2" xfId="0" applyNumberFormat="1" applyFont="1" applyFill="1" applyBorder="1"/>
    <xf numFmtId="42" fontId="6" fillId="3" borderId="10" xfId="0" applyNumberFormat="1" applyFont="1" applyFill="1" applyBorder="1"/>
    <xf numFmtId="42" fontId="6" fillId="3" borderId="11" xfId="0" applyNumberFormat="1" applyFont="1" applyFill="1" applyBorder="1"/>
    <xf numFmtId="42" fontId="6" fillId="3" borderId="4" xfId="0" applyNumberFormat="1" applyFont="1" applyFill="1" applyBorder="1"/>
    <xf numFmtId="42" fontId="7" fillId="3" borderId="0" xfId="0" applyNumberFormat="1" applyFont="1" applyFill="1" applyBorder="1"/>
    <xf numFmtId="42" fontId="5" fillId="3" borderId="0" xfId="0" applyNumberFormat="1" applyFont="1" applyFill="1" applyBorder="1"/>
    <xf numFmtId="42" fontId="6" fillId="3" borderId="12" xfId="0" applyNumberFormat="1" applyFont="1" applyFill="1" applyBorder="1"/>
    <xf numFmtId="0" fontId="7" fillId="3" borderId="0" xfId="0" applyFont="1" applyFill="1" applyBorder="1"/>
    <xf numFmtId="41" fontId="7" fillId="3" borderId="0" xfId="0" applyNumberFormat="1" applyFont="1" applyFill="1" applyBorder="1"/>
    <xf numFmtId="42" fontId="6" fillId="3" borderId="0" xfId="0" applyNumberFormat="1" applyFont="1" applyFill="1" applyBorder="1"/>
    <xf numFmtId="0" fontId="2" fillId="3" borderId="4" xfId="0" applyFont="1" applyFill="1" applyBorder="1"/>
    <xf numFmtId="0" fontId="10" fillId="3" borderId="4" xfId="0" applyFont="1" applyFill="1" applyBorder="1" applyAlignment="1">
      <alignment horizontal="right"/>
    </xf>
    <xf numFmtId="0" fontId="10" fillId="3" borderId="0" xfId="0" applyFont="1" applyFill="1" applyBorder="1" applyAlignment="1">
      <alignment horizontal="right"/>
    </xf>
    <xf numFmtId="0" fontId="9" fillId="3" borderId="0" xfId="0" applyFont="1" applyFill="1" applyBorder="1" applyAlignment="1">
      <alignment horizontal="center"/>
    </xf>
    <xf numFmtId="0" fontId="9" fillId="3" borderId="5" xfId="0" applyFont="1" applyFill="1" applyBorder="1" applyAlignment="1">
      <alignment horizontal="center" wrapText="1"/>
    </xf>
    <xf numFmtId="0" fontId="14" fillId="5" borderId="15" xfId="0" applyFont="1" applyFill="1" applyBorder="1"/>
    <xf numFmtId="0" fontId="15" fillId="5" borderId="16" xfId="0" applyFont="1" applyFill="1" applyBorder="1"/>
    <xf numFmtId="0" fontId="13" fillId="5" borderId="18" xfId="0" applyFont="1" applyFill="1" applyBorder="1"/>
    <xf numFmtId="0" fontId="16" fillId="5" borderId="19" xfId="0" applyFont="1" applyFill="1" applyBorder="1"/>
    <xf numFmtId="43" fontId="6" fillId="3" borderId="10" xfId="1" applyNumberFormat="1" applyFont="1" applyFill="1" applyBorder="1"/>
    <xf numFmtId="43" fontId="6" fillId="3" borderId="11" xfId="1" applyNumberFormat="1" applyFont="1" applyFill="1" applyBorder="1"/>
    <xf numFmtId="43" fontId="5" fillId="3" borderId="0" xfId="1" applyNumberFormat="1" applyFont="1" applyFill="1" applyBorder="1"/>
    <xf numFmtId="43" fontId="6" fillId="3" borderId="12" xfId="1" applyNumberFormat="1" applyFont="1" applyFill="1" applyBorder="1"/>
    <xf numFmtId="43" fontId="6" fillId="3" borderId="13" xfId="1" applyNumberFormat="1" applyFont="1" applyFill="1" applyBorder="1"/>
    <xf numFmtId="43" fontId="6" fillId="3" borderId="4" xfId="1" applyNumberFormat="1" applyFont="1" applyFill="1" applyBorder="1"/>
    <xf numFmtId="43" fontId="6" fillId="3" borderId="0" xfId="1" applyNumberFormat="1" applyFont="1" applyFill="1" applyBorder="1"/>
    <xf numFmtId="43" fontId="6" fillId="3" borderId="2" xfId="1" applyNumberFormat="1" applyFont="1" applyFill="1" applyBorder="1"/>
    <xf numFmtId="0" fontId="10" fillId="3" borderId="0" xfId="0" applyFont="1" applyFill="1" applyBorder="1" applyAlignment="1">
      <alignment horizontal="right" wrapText="1"/>
    </xf>
    <xf numFmtId="10" fontId="6" fillId="3" borderId="4" xfId="1" applyNumberFormat="1" applyFont="1" applyFill="1" applyBorder="1"/>
    <xf numFmtId="10" fontId="6" fillId="3" borderId="1" xfId="1" applyNumberFormat="1" applyFont="1" applyFill="1" applyBorder="1"/>
    <xf numFmtId="10" fontId="6" fillId="3" borderId="10" xfId="1" applyNumberFormat="1" applyFont="1" applyFill="1" applyBorder="1"/>
    <xf numFmtId="10" fontId="6" fillId="3" borderId="11" xfId="1" applyNumberFormat="1" applyFont="1" applyFill="1" applyBorder="1"/>
    <xf numFmtId="10" fontId="5" fillId="3" borderId="0" xfId="1" applyNumberFormat="1" applyFont="1" applyFill="1" applyBorder="1"/>
    <xf numFmtId="10" fontId="6" fillId="3" borderId="12" xfId="1" applyNumberFormat="1" applyFont="1" applyFill="1" applyBorder="1"/>
    <xf numFmtId="10" fontId="6" fillId="3" borderId="13" xfId="1" applyNumberFormat="1" applyFont="1" applyFill="1" applyBorder="1"/>
    <xf numFmtId="10" fontId="6" fillId="3" borderId="0" xfId="1" applyNumberFormat="1" applyFont="1" applyFill="1" applyBorder="1"/>
    <xf numFmtId="10" fontId="6" fillId="3" borderId="2" xfId="1" applyNumberFormat="1" applyFont="1" applyFill="1" applyBorder="1"/>
    <xf numFmtId="42" fontId="7" fillId="3" borderId="4" xfId="0" applyNumberFormat="1" applyFont="1" applyFill="1" applyBorder="1"/>
    <xf numFmtId="42" fontId="6" fillId="3" borderId="13" xfId="0" applyNumberFormat="1" applyFont="1" applyFill="1" applyBorder="1"/>
    <xf numFmtId="0" fontId="18" fillId="2" borderId="0" xfId="0" applyFont="1" applyFill="1"/>
    <xf numFmtId="0" fontId="13" fillId="2" borderId="0" xfId="0" applyFont="1" applyFill="1" applyBorder="1"/>
    <xf numFmtId="0" fontId="13" fillId="2" borderId="20" xfId="0" applyFont="1" applyFill="1" applyBorder="1"/>
    <xf numFmtId="43" fontId="5" fillId="2" borderId="0" xfId="0" applyNumberFormat="1" applyFont="1" applyFill="1" applyAlignment="1">
      <alignment horizontal="right"/>
    </xf>
    <xf numFmtId="44" fontId="5" fillId="2" borderId="0" xfId="0" applyNumberFormat="1" applyFont="1" applyFill="1" applyAlignment="1">
      <alignment horizontal="right"/>
    </xf>
    <xf numFmtId="0" fontId="2" fillId="2" borderId="0" xfId="0" applyFont="1" applyFill="1" applyAlignment="1">
      <alignment horizontal="right"/>
    </xf>
    <xf numFmtId="44" fontId="4" fillId="2" borderId="0" xfId="0" applyNumberFormat="1" applyFont="1" applyFill="1" applyAlignment="1">
      <alignment horizontal="right"/>
    </xf>
    <xf numFmtId="43" fontId="4" fillId="2" borderId="0" xfId="0" applyNumberFormat="1" applyFont="1" applyFill="1" applyAlignment="1">
      <alignment horizontal="right"/>
    </xf>
    <xf numFmtId="0" fontId="10" fillId="2" borderId="0" xfId="0" applyFont="1" applyFill="1"/>
    <xf numFmtId="10" fontId="5" fillId="2" borderId="0" xfId="1" applyNumberFormat="1" applyFont="1" applyFill="1" applyAlignment="1">
      <alignment horizontal="right"/>
    </xf>
    <xf numFmtId="0" fontId="14" fillId="2" borderId="20" xfId="0" applyFont="1" applyFill="1" applyBorder="1"/>
    <xf numFmtId="0" fontId="2" fillId="2" borderId="0" xfId="0" applyFont="1" applyFill="1" applyAlignment="1">
      <alignment horizontal="center"/>
    </xf>
    <xf numFmtId="5" fontId="5" fillId="6" borderId="21" xfId="0" applyNumberFormat="1" applyFont="1" applyFill="1" applyBorder="1" applyAlignment="1">
      <alignment horizontal="center"/>
    </xf>
    <xf numFmtId="0" fontId="2" fillId="6" borderId="22" xfId="0" applyFont="1" applyFill="1" applyBorder="1" applyAlignment="1">
      <alignment horizontal="center"/>
    </xf>
    <xf numFmtId="164" fontId="5" fillId="2" borderId="0" xfId="0" applyNumberFormat="1" applyFont="1" applyFill="1" applyBorder="1" applyAlignment="1">
      <alignment horizontal="center"/>
    </xf>
    <xf numFmtId="164" fontId="2" fillId="2" borderId="0" xfId="0" applyNumberFormat="1" applyFont="1" applyFill="1" applyAlignment="1">
      <alignment horizontal="center"/>
    </xf>
    <xf numFmtId="164" fontId="5" fillId="7" borderId="21" xfId="0" applyNumberFormat="1" applyFont="1" applyFill="1" applyBorder="1" applyAlignment="1">
      <alignment horizontal="center"/>
    </xf>
    <xf numFmtId="164" fontId="5" fillId="6" borderId="21" xfId="0" applyNumberFormat="1" applyFont="1" applyFill="1" applyBorder="1" applyAlignment="1">
      <alignment horizontal="center"/>
    </xf>
    <xf numFmtId="0" fontId="2" fillId="7" borderId="22" xfId="0" applyFont="1" applyFill="1" applyBorder="1" applyAlignment="1">
      <alignment horizontal="center"/>
    </xf>
    <xf numFmtId="0" fontId="2" fillId="7" borderId="22" xfId="0" applyFont="1" applyFill="1" applyBorder="1" applyAlignment="1">
      <alignment horizontal="center" wrapText="1"/>
    </xf>
    <xf numFmtId="0" fontId="2" fillId="6" borderId="22" xfId="0" applyFont="1" applyFill="1" applyBorder="1" applyAlignment="1">
      <alignment horizontal="center" wrapText="1"/>
    </xf>
    <xf numFmtId="42" fontId="5" fillId="2" borderId="0" xfId="0" applyNumberFormat="1" applyFont="1" applyFill="1" applyBorder="1" applyAlignment="1">
      <alignment horizontal="center"/>
    </xf>
    <xf numFmtId="42" fontId="5" fillId="7" borderId="21" xfId="0" applyNumberFormat="1" applyFont="1" applyFill="1" applyBorder="1" applyAlignment="1">
      <alignment horizontal="center"/>
    </xf>
    <xf numFmtId="42" fontId="2" fillId="2" borderId="0" xfId="0" applyNumberFormat="1" applyFont="1" applyFill="1" applyAlignment="1">
      <alignment horizontal="center"/>
    </xf>
    <xf numFmtId="42" fontId="5" fillId="6" borderId="21" xfId="0" applyNumberFormat="1" applyFont="1" applyFill="1" applyBorder="1" applyAlignment="1">
      <alignment horizontal="center"/>
    </xf>
    <xf numFmtId="0" fontId="2" fillId="2" borderId="0" xfId="0" applyFont="1" applyFill="1" applyBorder="1" applyAlignment="1">
      <alignment horizontal="center"/>
    </xf>
    <xf numFmtId="0" fontId="18" fillId="7" borderId="22" xfId="0" applyFont="1" applyFill="1" applyBorder="1" applyAlignment="1">
      <alignment horizontal="center"/>
    </xf>
    <xf numFmtId="2" fontId="5" fillId="2" borderId="0" xfId="0" applyNumberFormat="1" applyFont="1" applyFill="1" applyBorder="1" applyAlignment="1">
      <alignment horizontal="center"/>
    </xf>
    <xf numFmtId="10" fontId="5" fillId="2" borderId="0" xfId="1" applyNumberFormat="1" applyFont="1" applyFill="1" applyBorder="1" applyAlignment="1">
      <alignment horizontal="center"/>
    </xf>
    <xf numFmtId="2" fontId="5" fillId="7" borderId="21" xfId="0" applyNumberFormat="1" applyFont="1" applyFill="1" applyBorder="1" applyAlignment="1">
      <alignment horizontal="center"/>
    </xf>
    <xf numFmtId="10" fontId="5" fillId="6" borderId="21" xfId="1" applyNumberFormat="1" applyFont="1" applyFill="1" applyBorder="1" applyAlignment="1">
      <alignment horizontal="center"/>
    </xf>
    <xf numFmtId="2" fontId="5" fillId="8" borderId="21" xfId="0" applyNumberFormat="1" applyFont="1" applyFill="1" applyBorder="1" applyAlignment="1">
      <alignment horizontal="center"/>
    </xf>
    <xf numFmtId="10" fontId="5" fillId="8" borderId="21" xfId="1" applyNumberFormat="1" applyFont="1" applyFill="1" applyBorder="1" applyAlignment="1">
      <alignment horizontal="center"/>
    </xf>
    <xf numFmtId="0" fontId="2" fillId="8" borderId="22" xfId="0" applyFont="1" applyFill="1" applyBorder="1" applyAlignment="1">
      <alignment horizontal="center" wrapText="1"/>
    </xf>
    <xf numFmtId="0" fontId="2" fillId="8" borderId="22" xfId="0" applyFont="1" applyFill="1" applyBorder="1" applyAlignment="1">
      <alignment horizontal="center"/>
    </xf>
    <xf numFmtId="10" fontId="5" fillId="9" borderId="21" xfId="1" applyNumberFormat="1" applyFont="1" applyFill="1" applyBorder="1" applyAlignment="1">
      <alignment horizontal="center"/>
    </xf>
    <xf numFmtId="0" fontId="2" fillId="9" borderId="22" xfId="0" applyFont="1" applyFill="1" applyBorder="1" applyAlignment="1">
      <alignment horizontal="center" wrapText="1"/>
    </xf>
    <xf numFmtId="0" fontId="2" fillId="3" borderId="1" xfId="0" applyFont="1" applyFill="1" applyBorder="1"/>
    <xf numFmtId="42" fontId="5" fillId="3" borderId="10" xfId="0" applyNumberFormat="1" applyFont="1" applyFill="1" applyBorder="1"/>
    <xf numFmtId="42" fontId="5" fillId="3" borderId="11" xfId="0" applyNumberFormat="1" applyFont="1" applyFill="1" applyBorder="1"/>
    <xf numFmtId="42" fontId="4" fillId="3" borderId="1" xfId="0" applyNumberFormat="1" applyFont="1" applyFill="1" applyBorder="1"/>
    <xf numFmtId="42" fontId="4" fillId="3" borderId="2" xfId="0" applyNumberFormat="1" applyFont="1" applyFill="1" applyBorder="1"/>
    <xf numFmtId="42" fontId="3" fillId="3" borderId="6" xfId="0" applyNumberFormat="1" applyFont="1" applyFill="1" applyBorder="1"/>
    <xf numFmtId="41" fontId="8" fillId="3" borderId="4" xfId="0" applyNumberFormat="1" applyFont="1" applyFill="1" applyBorder="1"/>
    <xf numFmtId="42" fontId="3" fillId="3" borderId="4" xfId="0" applyNumberFormat="1" applyFont="1" applyFill="1" applyBorder="1"/>
    <xf numFmtId="41" fontId="8" fillId="3" borderId="1" xfId="0" applyNumberFormat="1" applyFont="1" applyFill="1" applyBorder="1"/>
    <xf numFmtId="42" fontId="5" fillId="3" borderId="12" xfId="0" applyNumberFormat="1" applyFont="1" applyFill="1" applyBorder="1"/>
    <xf numFmtId="42" fontId="5" fillId="3" borderId="13" xfId="0" applyNumberFormat="1" applyFont="1" applyFill="1" applyBorder="1"/>
    <xf numFmtId="41" fontId="4" fillId="3" borderId="1" xfId="0" applyNumberFormat="1" applyFont="1" applyFill="1" applyBorder="1"/>
    <xf numFmtId="41" fontId="4" fillId="3" borderId="2" xfId="0" applyNumberFormat="1" applyFont="1" applyFill="1" applyBorder="1"/>
    <xf numFmtId="41" fontId="4" fillId="3" borderId="4" xfId="0" applyNumberFormat="1" applyFont="1" applyFill="1" applyBorder="1"/>
    <xf numFmtId="41" fontId="4" fillId="3" borderId="0" xfId="0" applyNumberFormat="1" applyFont="1" applyFill="1" applyBorder="1"/>
    <xf numFmtId="42" fontId="4" fillId="3" borderId="0" xfId="0" applyNumberFormat="1" applyFont="1" applyFill="1" applyBorder="1"/>
    <xf numFmtId="0" fontId="9" fillId="3" borderId="0" xfId="0" applyFont="1" applyFill="1" applyBorder="1"/>
    <xf numFmtId="10" fontId="5" fillId="2" borderId="0" xfId="1" applyNumberFormat="1" applyFont="1" applyFill="1"/>
    <xf numFmtId="43" fontId="5" fillId="2" borderId="0" xfId="0" applyNumberFormat="1" applyFont="1" applyFill="1"/>
    <xf numFmtId="0" fontId="19" fillId="2" borderId="0" xfId="0" applyFont="1" applyFill="1" applyAlignment="1">
      <alignment horizontal="right"/>
    </xf>
    <xf numFmtId="0" fontId="19" fillId="2" borderId="0" xfId="0" applyFont="1" applyFill="1" applyAlignment="1">
      <alignment horizontal="center"/>
    </xf>
    <xf numFmtId="10" fontId="5" fillId="2" borderId="0" xfId="0" applyNumberFormat="1" applyFont="1" applyFill="1"/>
    <xf numFmtId="0" fontId="14" fillId="5" borderId="14" xfId="0" applyFont="1" applyFill="1" applyBorder="1"/>
    <xf numFmtId="0" fontId="13" fillId="5" borderId="17" xfId="0" applyFont="1" applyFill="1" applyBorder="1"/>
    <xf numFmtId="0" fontId="4" fillId="2" borderId="0" xfId="0" applyFont="1" applyFill="1"/>
    <xf numFmtId="165" fontId="5" fillId="2" borderId="0" xfId="0" applyNumberFormat="1" applyFont="1" applyFill="1"/>
    <xf numFmtId="165" fontId="5" fillId="2" borderId="0" xfId="0" applyNumberFormat="1" applyFont="1" applyFill="1" applyAlignment="1">
      <alignment horizontal="center"/>
    </xf>
    <xf numFmtId="10" fontId="4" fillId="2" borderId="0" xfId="1" applyNumberFormat="1" applyFont="1" applyFill="1"/>
    <xf numFmtId="2" fontId="4" fillId="2" borderId="0" xfId="0" applyNumberFormat="1" applyFont="1" applyFill="1"/>
    <xf numFmtId="2" fontId="5" fillId="2" borderId="0" xfId="0" applyNumberFormat="1" applyFont="1" applyFill="1"/>
    <xf numFmtId="0" fontId="22" fillId="2" borderId="0" xfId="0" applyFont="1" applyFill="1"/>
    <xf numFmtId="2" fontId="22" fillId="2" borderId="0" xfId="0" applyNumberFormat="1" applyFont="1" applyFill="1"/>
    <xf numFmtId="2" fontId="22" fillId="2" borderId="0" xfId="0" applyNumberFormat="1" applyFont="1" applyFill="1" applyAlignment="1">
      <alignment horizontal="right"/>
    </xf>
    <xf numFmtId="0" fontId="2" fillId="2" borderId="0" xfId="0" quotePrefix="1" applyFont="1" applyFill="1"/>
    <xf numFmtId="0" fontId="13" fillId="5" borderId="14" xfId="0" applyFont="1" applyFill="1" applyBorder="1"/>
    <xf numFmtId="10" fontId="5" fillId="10" borderId="0" xfId="1" applyNumberFormat="1" applyFont="1" applyFill="1"/>
    <xf numFmtId="0" fontId="5" fillId="2" borderId="0" xfId="0" applyFont="1" applyFill="1"/>
    <xf numFmtId="2" fontId="5" fillId="10" borderId="0" xfId="0" applyNumberFormat="1" applyFont="1" applyFill="1"/>
    <xf numFmtId="0" fontId="5" fillId="10" borderId="0" xfId="0" applyFont="1" applyFill="1" applyAlignment="1">
      <alignment horizontal="right"/>
    </xf>
    <xf numFmtId="0" fontId="10" fillId="2" borderId="0" xfId="0" applyFont="1" applyFill="1" applyAlignment="1">
      <alignment horizontal="center"/>
    </xf>
    <xf numFmtId="0" fontId="0" fillId="2" borderId="0" xfId="0" applyFill="1"/>
    <xf numFmtId="0" fontId="23" fillId="11" borderId="0" xfId="2" applyFont="1" applyFill="1" applyBorder="1"/>
    <xf numFmtId="0" fontId="23" fillId="11" borderId="0" xfId="2" applyFont="1" applyFill="1"/>
    <xf numFmtId="0" fontId="24" fillId="11" borderId="0" xfId="2" applyFont="1" applyFill="1"/>
    <xf numFmtId="0" fontId="25" fillId="12" borderId="0" xfId="2" applyFont="1" applyFill="1" applyBorder="1"/>
    <xf numFmtId="0" fontId="23" fillId="12" borderId="0" xfId="2" applyFont="1" applyFill="1" applyBorder="1"/>
    <xf numFmtId="0" fontId="26" fillId="12" borderId="0" xfId="2" applyFont="1" applyFill="1" applyBorder="1"/>
    <xf numFmtId="2" fontId="27" fillId="11" borderId="0" xfId="2" applyNumberFormat="1" applyFont="1" applyFill="1" applyBorder="1" applyAlignment="1"/>
    <xf numFmtId="0" fontId="28" fillId="11" borderId="0" xfId="2" applyFont="1" applyFill="1" applyBorder="1"/>
    <xf numFmtId="0" fontId="29" fillId="13" borderId="0" xfId="0" applyFont="1" applyFill="1"/>
    <xf numFmtId="0" fontId="30" fillId="12" borderId="0" xfId="2" applyFont="1" applyFill="1" applyBorder="1"/>
    <xf numFmtId="0" fontId="31" fillId="12" borderId="0" xfId="2" applyFont="1" applyFill="1" applyBorder="1"/>
    <xf numFmtId="0" fontId="32" fillId="11" borderId="0" xfId="2" applyFont="1" applyFill="1" applyBorder="1"/>
    <xf numFmtId="0" fontId="33" fillId="11" borderId="0" xfId="2" applyFont="1" applyFill="1" applyBorder="1"/>
    <xf numFmtId="0" fontId="34" fillId="11" borderId="0" xfId="2" applyFont="1" applyFill="1" applyBorder="1"/>
    <xf numFmtId="0" fontId="24" fillId="11" borderId="0" xfId="2" applyFont="1" applyFill="1" applyBorder="1"/>
    <xf numFmtId="0" fontId="10" fillId="3" borderId="4" xfId="0" applyFont="1" applyFill="1" applyBorder="1" applyAlignment="1">
      <alignment horizontal="right" wrapText="1"/>
    </xf>
    <xf numFmtId="0" fontId="16" fillId="5" borderId="24" xfId="0" applyFont="1" applyFill="1" applyBorder="1"/>
    <xf numFmtId="0" fontId="13" fillId="5" borderId="25" xfId="0" applyFont="1" applyFill="1" applyBorder="1"/>
    <xf numFmtId="0" fontId="15" fillId="5" borderId="23" xfId="0" applyFont="1" applyFill="1" applyBorder="1"/>
    <xf numFmtId="42" fontId="8" fillId="3" borderId="0" xfId="0" applyNumberFormat="1" applyFont="1" applyFill="1" applyBorder="1"/>
    <xf numFmtId="41" fontId="8" fillId="3" borderId="0" xfId="0" applyNumberFormat="1" applyFont="1" applyFill="1" applyBorder="1"/>
    <xf numFmtId="42" fontId="8" fillId="3" borderId="2" xfId="0" applyNumberFormat="1" applyFont="1" applyFill="1" applyBorder="1"/>
    <xf numFmtId="42" fontId="8" fillId="3" borderId="4" xfId="1" applyNumberFormat="1" applyFont="1" applyFill="1" applyBorder="1"/>
    <xf numFmtId="42" fontId="8" fillId="3" borderId="1" xfId="1" applyNumberFormat="1" applyFont="1" applyFill="1" applyBorder="1"/>
    <xf numFmtId="42" fontId="6" fillId="3" borderId="4" xfId="1" applyNumberFormat="1" applyFont="1" applyFill="1" applyBorder="1"/>
    <xf numFmtId="42" fontId="6" fillId="3" borderId="6" xfId="1" applyNumberFormat="1" applyFont="1" applyFill="1" applyBorder="1"/>
    <xf numFmtId="42" fontId="5" fillId="3" borderId="4" xfId="1" applyNumberFormat="1" applyFont="1" applyFill="1" applyBorder="1"/>
    <xf numFmtId="41" fontId="6" fillId="3" borderId="4" xfId="1" applyNumberFormat="1" applyFont="1" applyFill="1" applyBorder="1"/>
    <xf numFmtId="41" fontId="8" fillId="3" borderId="1" xfId="1" applyNumberFormat="1" applyFont="1" applyFill="1" applyBorder="1"/>
    <xf numFmtId="41" fontId="8" fillId="3" borderId="4" xfId="1" applyNumberFormat="1" applyFont="1" applyFill="1" applyBorder="1"/>
    <xf numFmtId="0" fontId="0" fillId="4" borderId="0" xfId="0" applyFill="1"/>
    <xf numFmtId="0" fontId="2" fillId="4" borderId="0" xfId="0" applyFont="1" applyFill="1"/>
    <xf numFmtId="0" fontId="2" fillId="4" borderId="0" xfId="0" applyFont="1" applyFill="1" applyBorder="1"/>
    <xf numFmtId="2" fontId="2" fillId="4" borderId="0" xfId="0" applyNumberFormat="1" applyFont="1" applyFill="1" applyBorder="1"/>
    <xf numFmtId="0" fontId="2" fillId="4" borderId="5" xfId="0" applyFont="1" applyFill="1" applyBorder="1"/>
    <xf numFmtId="0" fontId="11" fillId="4" borderId="5" xfId="0" applyFont="1" applyFill="1" applyBorder="1"/>
    <xf numFmtId="0" fontId="16" fillId="5" borderId="19" xfId="0" applyFont="1" applyFill="1" applyBorder="1"/>
    <xf numFmtId="0" fontId="49" fillId="2" borderId="0" xfId="0" applyFont="1" applyFill="1" applyAlignment="1">
      <alignment vertical="top" wrapText="1"/>
    </xf>
    <xf numFmtId="8" fontId="0" fillId="2" borderId="0" xfId="0" applyNumberFormat="1" applyFill="1" applyAlignment="1">
      <alignment wrapText="1"/>
    </xf>
    <xf numFmtId="3" fontId="0" fillId="2" borderId="0" xfId="0" applyNumberFormat="1" applyFill="1" applyAlignment="1">
      <alignment wrapText="1"/>
    </xf>
    <xf numFmtId="4" fontId="0" fillId="2" borderId="0" xfId="0" applyNumberFormat="1" applyFill="1" applyAlignment="1">
      <alignment wrapText="1"/>
    </xf>
    <xf numFmtId="0" fontId="0" fillId="2" borderId="0" xfId="0" applyFill="1" applyAlignment="1">
      <alignment vertical="top" wrapText="1"/>
    </xf>
    <xf numFmtId="0" fontId="0" fillId="2" borderId="0" xfId="0" applyFill="1" applyAlignment="1">
      <alignment wrapText="1"/>
    </xf>
    <xf numFmtId="0" fontId="49" fillId="2" borderId="0" xfId="0" applyFont="1" applyFill="1" applyAlignment="1">
      <alignment horizontal="center" vertical="center" wrapText="1"/>
    </xf>
    <xf numFmtId="0" fontId="2" fillId="2" borderId="0" xfId="0" applyFont="1" applyFill="1" applyAlignment="1">
      <alignment horizontal="left" wrapText="1"/>
    </xf>
    <xf numFmtId="0" fontId="12" fillId="3" borderId="9" xfId="0" applyFont="1" applyFill="1" applyBorder="1" applyAlignment="1">
      <alignment horizontal="center"/>
    </xf>
    <xf numFmtId="0" fontId="12" fillId="3" borderId="8" xfId="0" applyFont="1" applyFill="1" applyBorder="1" applyAlignment="1">
      <alignment horizontal="center"/>
    </xf>
    <xf numFmtId="0" fontId="12" fillId="3" borderId="7" xfId="0" applyFont="1" applyFill="1" applyBorder="1" applyAlignment="1">
      <alignment horizontal="center"/>
    </xf>
    <xf numFmtId="0" fontId="9" fillId="3" borderId="5" xfId="0" applyFont="1" applyFill="1" applyBorder="1" applyAlignment="1">
      <alignment horizontal="center" wrapText="1"/>
    </xf>
    <xf numFmtId="0" fontId="9" fillId="3" borderId="0" xfId="0" applyFont="1" applyFill="1" applyBorder="1" applyAlignment="1">
      <alignment horizontal="center" wrapText="1"/>
    </xf>
    <xf numFmtId="0" fontId="9" fillId="3" borderId="4" xfId="0" applyFont="1" applyFill="1" applyBorder="1" applyAlignment="1">
      <alignment horizontal="center" wrapText="1"/>
    </xf>
    <xf numFmtId="0" fontId="2" fillId="4" borderId="5" xfId="0" applyFont="1" applyFill="1" applyBorder="1" applyAlignment="1">
      <alignment horizontal="left" wrapText="1"/>
    </xf>
    <xf numFmtId="0" fontId="2" fillId="4" borderId="0" xfId="0" applyFont="1" applyFill="1" applyBorder="1" applyAlignment="1">
      <alignment horizontal="left" wrapText="1"/>
    </xf>
    <xf numFmtId="0" fontId="11" fillId="4" borderId="5" xfId="0" applyFont="1" applyFill="1" applyBorder="1" applyAlignment="1">
      <alignment horizontal="left" wrapText="1"/>
    </xf>
    <xf numFmtId="0" fontId="11" fillId="4" borderId="0" xfId="0" applyFont="1" applyFill="1" applyBorder="1" applyAlignment="1">
      <alignment horizontal="left" wrapText="1"/>
    </xf>
    <xf numFmtId="0" fontId="10" fillId="3" borderId="9" xfId="0" applyFont="1" applyFill="1" applyBorder="1" applyAlignment="1">
      <alignment horizontal="center"/>
    </xf>
    <xf numFmtId="0" fontId="10" fillId="3" borderId="8" xfId="0" applyFont="1" applyFill="1" applyBorder="1" applyAlignment="1">
      <alignment horizontal="center"/>
    </xf>
    <xf numFmtId="0" fontId="10" fillId="3" borderId="7" xfId="0" applyFont="1" applyFill="1" applyBorder="1" applyAlignment="1">
      <alignment horizontal="center"/>
    </xf>
    <xf numFmtId="0" fontId="2" fillId="2" borderId="0" xfId="0" applyFont="1" applyFill="1" applyAlignment="1">
      <alignment horizontal="left"/>
    </xf>
    <xf numFmtId="0" fontId="9" fillId="3" borderId="5" xfId="0" applyFont="1" applyFill="1" applyBorder="1" applyAlignment="1">
      <alignment horizontal="center"/>
    </xf>
    <xf numFmtId="0" fontId="9" fillId="3" borderId="0" xfId="0" applyFont="1" applyFill="1" applyBorder="1" applyAlignment="1">
      <alignment horizontal="center"/>
    </xf>
    <xf numFmtId="0" fontId="9" fillId="3" borderId="4" xfId="0" applyFont="1" applyFill="1" applyBorder="1" applyAlignment="1">
      <alignment horizontal="center"/>
    </xf>
    <xf numFmtId="0" fontId="10" fillId="3" borderId="9" xfId="0" applyFont="1" applyFill="1" applyBorder="1" applyAlignment="1">
      <alignment horizontal="center" wrapText="1"/>
    </xf>
    <xf numFmtId="0" fontId="10" fillId="3" borderId="8" xfId="0" applyFont="1" applyFill="1" applyBorder="1" applyAlignment="1">
      <alignment horizontal="center" wrapText="1"/>
    </xf>
    <xf numFmtId="0" fontId="10" fillId="3" borderId="7" xfId="0" applyFont="1" applyFill="1" applyBorder="1" applyAlignment="1">
      <alignment horizontal="center" wrapText="1"/>
    </xf>
    <xf numFmtId="0" fontId="2" fillId="3" borderId="5" xfId="0" applyFont="1" applyFill="1" applyBorder="1" applyAlignment="1">
      <alignment horizontal="center" wrapText="1"/>
    </xf>
    <xf numFmtId="0" fontId="2" fillId="3" borderId="0" xfId="0" applyFont="1" applyFill="1" applyBorder="1" applyAlignment="1">
      <alignment horizontal="center" wrapText="1"/>
    </xf>
    <xf numFmtId="0" fontId="2" fillId="3" borderId="4" xfId="0" applyFont="1" applyFill="1" applyBorder="1" applyAlignment="1">
      <alignment horizontal="center" wrapText="1"/>
    </xf>
    <xf numFmtId="0" fontId="2" fillId="3" borderId="5" xfId="0" applyFont="1" applyFill="1" applyBorder="1" applyAlignment="1">
      <alignment horizontal="center"/>
    </xf>
    <xf numFmtId="0" fontId="2" fillId="3" borderId="0" xfId="0" applyFont="1" applyFill="1" applyBorder="1" applyAlignment="1">
      <alignment horizontal="center"/>
    </xf>
    <xf numFmtId="0" fontId="2" fillId="3" borderId="4" xfId="0" applyFont="1" applyFill="1" applyBorder="1" applyAlignment="1">
      <alignment horizontal="center"/>
    </xf>
    <xf numFmtId="0" fontId="49" fillId="2" borderId="0" xfId="0" applyFont="1" applyFill="1" applyAlignment="1">
      <alignment horizontal="center" vertical="center" wrapText="1"/>
    </xf>
    <xf numFmtId="0" fontId="10" fillId="2" borderId="0" xfId="0" applyFont="1" applyFill="1" applyAlignment="1">
      <alignment horizontal="center"/>
    </xf>
  </cellXfs>
  <cellStyles count="44">
    <cellStyle name="20% - Accent1" xfId="21" builtinId="30" customBuiltin="1"/>
    <cellStyle name="20% - Accent2" xfId="25" builtinId="34" customBuiltin="1"/>
    <cellStyle name="20% - Accent3" xfId="29" builtinId="38" customBuiltin="1"/>
    <cellStyle name="20% - Accent4" xfId="33" builtinId="42" customBuiltin="1"/>
    <cellStyle name="20% - Accent5" xfId="37" builtinId="46" customBuiltin="1"/>
    <cellStyle name="20% - Accent6" xfId="41" builtinId="50" customBuiltin="1"/>
    <cellStyle name="40% - Accent1" xfId="22" builtinId="31" customBuiltin="1"/>
    <cellStyle name="40% - Accent2" xfId="26" builtinId="35" customBuiltin="1"/>
    <cellStyle name="40% - Accent3" xfId="30" builtinId="39" customBuiltin="1"/>
    <cellStyle name="40% - Accent4" xfId="34" builtinId="43" customBuiltin="1"/>
    <cellStyle name="40% - Accent5" xfId="38" builtinId="47" customBuiltin="1"/>
    <cellStyle name="40% - Accent6" xfId="42" builtinId="51" customBuiltin="1"/>
    <cellStyle name="60% - Accent1" xfId="23" builtinId="32" customBuiltin="1"/>
    <cellStyle name="60% - Accent2" xfId="27" builtinId="36" customBuiltin="1"/>
    <cellStyle name="60% - Accent3" xfId="31" builtinId="40" customBuiltin="1"/>
    <cellStyle name="60% - Accent4" xfId="35" builtinId="44" customBuiltin="1"/>
    <cellStyle name="60% - Accent5" xfId="39" builtinId="48" customBuiltin="1"/>
    <cellStyle name="60% - Accent6" xfId="43" builtinId="52" customBuiltin="1"/>
    <cellStyle name="Accent1" xfId="20" builtinId="29" customBuiltin="1"/>
    <cellStyle name="Accent2" xfId="24" builtinId="33" customBuiltin="1"/>
    <cellStyle name="Accent3" xfId="28" builtinId="37" customBuiltin="1"/>
    <cellStyle name="Accent4" xfId="32" builtinId="41" customBuiltin="1"/>
    <cellStyle name="Accent5" xfId="36" builtinId="45" customBuiltin="1"/>
    <cellStyle name="Accent6" xfId="40" builtinId="49" customBuiltin="1"/>
    <cellStyle name="Bad" xfId="9" builtinId="27" customBuiltin="1"/>
    <cellStyle name="Calculation" xfId="13" builtinId="22" customBuiltin="1"/>
    <cellStyle name="Check Cell" xfId="15" builtinId="23" customBuiltin="1"/>
    <cellStyle name="Explanatory Text" xfId="18" builtinId="53" customBuiltin="1"/>
    <cellStyle name="Good" xfId="8" builtinId="26" customBuiltin="1"/>
    <cellStyle name="Heading 1" xfId="4" builtinId="16" customBuiltin="1"/>
    <cellStyle name="Heading 2" xfId="5" builtinId="17" customBuiltin="1"/>
    <cellStyle name="Heading 3" xfId="6" builtinId="18" customBuiltin="1"/>
    <cellStyle name="Heading 4" xfId="7" builtinId="19" customBuiltin="1"/>
    <cellStyle name="Input" xfId="11" builtinId="20" customBuiltin="1"/>
    <cellStyle name="Linked Cell" xfId="14" builtinId="24" customBuiltin="1"/>
    <cellStyle name="Neutral" xfId="10" builtinId="28" customBuiltin="1"/>
    <cellStyle name="Normal" xfId="0" builtinId="0"/>
    <cellStyle name="Normal 2" xfId="2"/>
    <cellStyle name="Note" xfId="17" builtinId="10" customBuiltin="1"/>
    <cellStyle name="Output" xfId="12" builtinId="21" customBuiltin="1"/>
    <cellStyle name="Percent" xfId="1" builtinId="5"/>
    <cellStyle name="Title" xfId="3" builtinId="15" customBuiltin="1"/>
    <cellStyle name="Total" xfId="19" builtinId="25" customBuiltin="1"/>
    <cellStyle name="Warning Text" xfId="16" builtinId="11" customBuiltin="1"/>
  </cellStyles>
  <dxfs count="18">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s>
  <tableStyles count="0" defaultTableStyle="TableStyleMedium9" defaultPivotStyle="PivotStyleLight16"/>
  <colors>
    <mruColors>
      <color rgb="FFCCFFFF"/>
      <color rgb="FFFFFF99"/>
      <color rgb="FF66FFFF"/>
      <color rgb="FF66CCFF"/>
      <color rgb="FF0000FF"/>
      <color rgb="FF00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hyperlink" Target="#'Section 3.1'!A26"/><Relationship Id="rId2" Type="http://schemas.openxmlformats.org/officeDocument/2006/relationships/hyperlink" Target="#'Section 3.1'!A57"/><Relationship Id="rId1" Type="http://schemas.openxmlformats.org/officeDocument/2006/relationships/image" Target="../media/image1.png"/><Relationship Id="rId6" Type="http://schemas.openxmlformats.org/officeDocument/2006/relationships/hyperlink" Target="#'Section 3.2'!A51"/><Relationship Id="rId5" Type="http://schemas.openxmlformats.org/officeDocument/2006/relationships/hyperlink" Target="#'Section 3.5'!A10"/><Relationship Id="rId4" Type="http://schemas.openxmlformats.org/officeDocument/2006/relationships/hyperlink" Target="#'Section 3.3'!A65"/></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4</xdr:col>
      <xdr:colOff>390525</xdr:colOff>
      <xdr:row>24</xdr:row>
      <xdr:rowOff>28575</xdr:rowOff>
    </xdr:from>
    <xdr:to>
      <xdr:col>5</xdr:col>
      <xdr:colOff>180975</xdr:colOff>
      <xdr:row>26</xdr:row>
      <xdr:rowOff>19050</xdr:rowOff>
    </xdr:to>
    <xdr:pic>
      <xdr:nvPicPr>
        <xdr:cNvPr id="2" name="Picture 1" descr="Office button.BMP"/>
        <xdr:cNvPicPr>
          <a:picLocks noChangeAspect="1"/>
        </xdr:cNvPicPr>
      </xdr:nvPicPr>
      <xdr:blipFill>
        <a:blip xmlns:r="http://schemas.openxmlformats.org/officeDocument/2006/relationships" r:embed="rId1"/>
        <a:stretch>
          <a:fillRect/>
        </a:stretch>
      </xdr:blipFill>
      <xdr:spPr>
        <a:xfrm>
          <a:off x="5057775" y="7867650"/>
          <a:ext cx="400050" cy="390525"/>
        </a:xfrm>
        <a:prstGeom prst="rect">
          <a:avLst/>
        </a:prstGeom>
      </xdr:spPr>
    </xdr:pic>
    <xdr:clientData/>
  </xdr:twoCellAnchor>
  <xdr:oneCellAnchor>
    <xdr:from>
      <xdr:col>3</xdr:col>
      <xdr:colOff>0</xdr:colOff>
      <xdr:row>11</xdr:row>
      <xdr:rowOff>0</xdr:rowOff>
    </xdr:from>
    <xdr:ext cx="2743200" cy="311496"/>
    <xdr:sp macro="" textlink="">
      <xdr:nvSpPr>
        <xdr:cNvPr id="4" name="TextBox 3">
          <a:hlinkClick xmlns:r="http://schemas.openxmlformats.org/officeDocument/2006/relationships" r:id="rId2"/>
        </xdr:cNvPr>
        <xdr:cNvSpPr txBox="1"/>
      </xdr:nvSpPr>
      <xdr:spPr>
        <a:xfrm>
          <a:off x="1828800" y="2800350"/>
          <a:ext cx="2743200" cy="311496"/>
        </a:xfrm>
        <a:prstGeom prst="rect">
          <a:avLst/>
        </a:prstGeom>
        <a:gradFill>
          <a:gsLst>
            <a:gs pos="0">
              <a:schemeClr val="bg1">
                <a:lumMod val="75000"/>
              </a:schemeClr>
            </a:gs>
            <a:gs pos="50000">
              <a:schemeClr val="accent1">
                <a:tint val="44500"/>
                <a:satMod val="160000"/>
              </a:schemeClr>
            </a:gs>
            <a:gs pos="100000">
              <a:schemeClr val="accent1">
                <a:tint val="23500"/>
                <a:satMod val="160000"/>
              </a:schemeClr>
            </a:gs>
          </a:gsLst>
          <a:lin ang="5400000" scaled="0"/>
        </a:gradFill>
        <a:effectLst>
          <a:innerShdw blurRad="114300">
            <a:prstClr val="black"/>
          </a:innerShdw>
        </a:effectLst>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tx1"/>
        </a:fontRef>
      </xdr:style>
      <xdr:txBody>
        <a:bodyPr wrap="square" rtlCol="0" anchor="ctr" anchorCtr="0">
          <a:spAutoFit/>
        </a:bodyPr>
        <a:lstStyle/>
        <a:p>
          <a:pPr algn="ctr"/>
          <a:r>
            <a:rPr lang="en-US" sz="1400" b="1"/>
            <a:t>SUMIF</a:t>
          </a:r>
        </a:p>
      </xdr:txBody>
    </xdr:sp>
    <xdr:clientData/>
  </xdr:oneCellAnchor>
  <xdr:oneCellAnchor>
    <xdr:from>
      <xdr:col>3</xdr:col>
      <xdr:colOff>0</xdr:colOff>
      <xdr:row>11</xdr:row>
      <xdr:rowOff>0</xdr:rowOff>
    </xdr:from>
    <xdr:ext cx="2743200" cy="274320"/>
    <xdr:sp macro="" textlink="">
      <xdr:nvSpPr>
        <xdr:cNvPr id="5" name="TextBox 4">
          <a:hlinkClick xmlns:r="http://schemas.openxmlformats.org/officeDocument/2006/relationships" r:id="rId3"/>
        </xdr:cNvPr>
        <xdr:cNvSpPr txBox="1"/>
      </xdr:nvSpPr>
      <xdr:spPr>
        <a:xfrm>
          <a:off x="1828800" y="2705100"/>
          <a:ext cx="2743200" cy="274320"/>
        </a:xfrm>
        <a:prstGeom prst="rect">
          <a:avLst/>
        </a:prstGeom>
        <a:gradFill>
          <a:gsLst>
            <a:gs pos="0">
              <a:schemeClr val="bg1">
                <a:lumMod val="75000"/>
              </a:schemeClr>
            </a:gs>
            <a:gs pos="50000">
              <a:schemeClr val="accent1">
                <a:tint val="44500"/>
                <a:satMod val="160000"/>
              </a:schemeClr>
            </a:gs>
            <a:gs pos="100000">
              <a:schemeClr val="accent1">
                <a:tint val="23500"/>
                <a:satMod val="160000"/>
              </a:schemeClr>
            </a:gs>
          </a:gsLst>
          <a:lin ang="5400000" scaled="0"/>
        </a:gradFill>
        <a:effectLst>
          <a:innerShdw blurRad="114300">
            <a:prstClr val="black"/>
          </a:innerShdw>
        </a:effectLst>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tx1"/>
        </a:fontRef>
      </xdr:style>
      <xdr:txBody>
        <a:bodyPr wrap="square" rtlCol="0" anchor="ctr" anchorCtr="0">
          <a:spAutoFit/>
        </a:bodyPr>
        <a:lstStyle/>
        <a:p>
          <a:pPr algn="ctr"/>
          <a:r>
            <a:rPr lang="en-US" sz="1400" b="1"/>
            <a:t>Absolute</a:t>
          </a:r>
          <a:r>
            <a:rPr lang="en-US" sz="1400" b="1" baseline="0"/>
            <a:t> references</a:t>
          </a:r>
          <a:endParaRPr lang="en-US" sz="1400" b="1"/>
        </a:p>
      </xdr:txBody>
    </xdr:sp>
    <xdr:clientData/>
  </xdr:oneCellAnchor>
  <xdr:oneCellAnchor>
    <xdr:from>
      <xdr:col>3</xdr:col>
      <xdr:colOff>0</xdr:colOff>
      <xdr:row>13</xdr:row>
      <xdr:rowOff>0</xdr:rowOff>
    </xdr:from>
    <xdr:ext cx="2743200" cy="274320"/>
    <xdr:sp macro="" textlink="">
      <xdr:nvSpPr>
        <xdr:cNvPr id="6" name="TextBox 5">
          <a:hlinkClick xmlns:r="http://schemas.openxmlformats.org/officeDocument/2006/relationships" r:id="rId4"/>
        </xdr:cNvPr>
        <xdr:cNvSpPr txBox="1"/>
      </xdr:nvSpPr>
      <xdr:spPr>
        <a:xfrm>
          <a:off x="1828800" y="3295650"/>
          <a:ext cx="2743200" cy="274320"/>
        </a:xfrm>
        <a:prstGeom prst="rect">
          <a:avLst/>
        </a:prstGeom>
        <a:gradFill>
          <a:gsLst>
            <a:gs pos="0">
              <a:schemeClr val="bg1">
                <a:lumMod val="75000"/>
              </a:schemeClr>
            </a:gs>
            <a:gs pos="50000">
              <a:schemeClr val="accent1">
                <a:tint val="44500"/>
                <a:satMod val="160000"/>
              </a:schemeClr>
            </a:gs>
            <a:gs pos="100000">
              <a:schemeClr val="accent1">
                <a:tint val="23500"/>
                <a:satMod val="160000"/>
              </a:schemeClr>
            </a:gs>
          </a:gsLst>
          <a:lin ang="5400000" scaled="0"/>
        </a:gradFill>
        <a:effectLst>
          <a:innerShdw blurRad="114300">
            <a:prstClr val="black"/>
          </a:innerShdw>
        </a:effectLst>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tx1"/>
        </a:fontRef>
      </xdr:style>
      <xdr:txBody>
        <a:bodyPr wrap="square" rtlCol="0" anchor="ctr" anchorCtr="0">
          <a:spAutoFit/>
        </a:bodyPr>
        <a:lstStyle/>
        <a:p>
          <a:pPr algn="ctr"/>
          <a:r>
            <a:rPr lang="en-US" sz="1400" b="1"/>
            <a:t>Text</a:t>
          </a:r>
          <a:r>
            <a:rPr lang="en-US" sz="1400" b="1" baseline="0"/>
            <a:t> boxes</a:t>
          </a:r>
          <a:endParaRPr lang="en-US" sz="1400" b="1"/>
        </a:p>
      </xdr:txBody>
    </xdr:sp>
    <xdr:clientData/>
  </xdr:oneCellAnchor>
  <xdr:oneCellAnchor>
    <xdr:from>
      <xdr:col>3</xdr:col>
      <xdr:colOff>0</xdr:colOff>
      <xdr:row>14</xdr:row>
      <xdr:rowOff>0</xdr:rowOff>
    </xdr:from>
    <xdr:ext cx="2743200" cy="274320"/>
    <xdr:sp macro="" textlink="">
      <xdr:nvSpPr>
        <xdr:cNvPr id="7" name="TextBox 6">
          <a:hlinkClick xmlns:r="http://schemas.openxmlformats.org/officeDocument/2006/relationships" r:id="rId4"/>
        </xdr:cNvPr>
        <xdr:cNvSpPr txBox="1"/>
      </xdr:nvSpPr>
      <xdr:spPr>
        <a:xfrm>
          <a:off x="1828800" y="3590925"/>
          <a:ext cx="2743200" cy="274320"/>
        </a:xfrm>
        <a:prstGeom prst="rect">
          <a:avLst/>
        </a:prstGeom>
        <a:gradFill>
          <a:gsLst>
            <a:gs pos="0">
              <a:schemeClr val="bg1">
                <a:lumMod val="75000"/>
              </a:schemeClr>
            </a:gs>
            <a:gs pos="50000">
              <a:schemeClr val="accent1">
                <a:tint val="44500"/>
                <a:satMod val="160000"/>
              </a:schemeClr>
            </a:gs>
            <a:gs pos="100000">
              <a:schemeClr val="accent1">
                <a:tint val="23500"/>
                <a:satMod val="160000"/>
              </a:schemeClr>
            </a:gs>
          </a:gsLst>
          <a:lin ang="5400000" scaled="0"/>
        </a:gradFill>
        <a:effectLst>
          <a:innerShdw blurRad="114300">
            <a:prstClr val="black"/>
          </a:innerShdw>
        </a:effectLst>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tx1"/>
        </a:fontRef>
      </xdr:style>
      <xdr:txBody>
        <a:bodyPr wrap="square" rtlCol="0" anchor="ctr" anchorCtr="0">
          <a:spAutoFit/>
        </a:bodyPr>
        <a:lstStyle/>
        <a:p>
          <a:pPr algn="ctr"/>
          <a:r>
            <a:rPr lang="en-US" sz="1400" b="1"/>
            <a:t>Shapes</a:t>
          </a:r>
          <a:r>
            <a:rPr lang="en-US" sz="1400" b="1" baseline="0"/>
            <a:t> and lines</a:t>
          </a:r>
          <a:endParaRPr lang="en-US" sz="1400" b="1"/>
        </a:p>
      </xdr:txBody>
    </xdr:sp>
    <xdr:clientData/>
  </xdr:oneCellAnchor>
  <xdr:oneCellAnchor>
    <xdr:from>
      <xdr:col>3</xdr:col>
      <xdr:colOff>0</xdr:colOff>
      <xdr:row>15</xdr:row>
      <xdr:rowOff>0</xdr:rowOff>
    </xdr:from>
    <xdr:ext cx="2743200" cy="274320"/>
    <xdr:sp macro="" textlink="">
      <xdr:nvSpPr>
        <xdr:cNvPr id="8" name="TextBox 7">
          <a:hlinkClick xmlns:r="http://schemas.openxmlformats.org/officeDocument/2006/relationships" r:id="rId5"/>
        </xdr:cNvPr>
        <xdr:cNvSpPr txBox="1"/>
      </xdr:nvSpPr>
      <xdr:spPr>
        <a:xfrm>
          <a:off x="1828800" y="3886200"/>
          <a:ext cx="2743200" cy="274320"/>
        </a:xfrm>
        <a:prstGeom prst="rect">
          <a:avLst/>
        </a:prstGeom>
        <a:gradFill>
          <a:gsLst>
            <a:gs pos="0">
              <a:schemeClr val="bg1">
                <a:lumMod val="75000"/>
              </a:schemeClr>
            </a:gs>
            <a:gs pos="50000">
              <a:schemeClr val="accent1">
                <a:tint val="44500"/>
                <a:satMod val="160000"/>
              </a:schemeClr>
            </a:gs>
            <a:gs pos="100000">
              <a:schemeClr val="accent1">
                <a:tint val="23500"/>
                <a:satMod val="160000"/>
              </a:schemeClr>
            </a:gs>
          </a:gsLst>
          <a:lin ang="5400000" scaled="0"/>
        </a:gradFill>
        <a:effectLst>
          <a:innerShdw blurRad="114300">
            <a:prstClr val="black"/>
          </a:innerShdw>
        </a:effectLst>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tx1"/>
        </a:fontRef>
      </xdr:style>
      <xdr:txBody>
        <a:bodyPr wrap="square" rtlCol="0" anchor="ctr" anchorCtr="0">
          <a:spAutoFit/>
        </a:bodyPr>
        <a:lstStyle/>
        <a:p>
          <a:pPr algn="ctr"/>
          <a:r>
            <a:rPr lang="en-US" sz="1400" b="1"/>
            <a:t>Conditional</a:t>
          </a:r>
          <a:r>
            <a:rPr lang="en-US" sz="1400" b="1" baseline="0"/>
            <a:t> formatting</a:t>
          </a:r>
          <a:endParaRPr lang="en-US" sz="1400" b="1"/>
        </a:p>
      </xdr:txBody>
    </xdr:sp>
    <xdr:clientData/>
  </xdr:oneCellAnchor>
  <xdr:twoCellAnchor>
    <xdr:from>
      <xdr:col>3</xdr:col>
      <xdr:colOff>0</xdr:colOff>
      <xdr:row>12</xdr:row>
      <xdr:rowOff>0</xdr:rowOff>
    </xdr:from>
    <xdr:to>
      <xdr:col>3</xdr:col>
      <xdr:colOff>2743200</xdr:colOff>
      <xdr:row>12</xdr:row>
      <xdr:rowOff>274320</xdr:rowOff>
    </xdr:to>
    <xdr:sp macro="" textlink="">
      <xdr:nvSpPr>
        <xdr:cNvPr id="9" name="TextBox 8">
          <a:hlinkClick xmlns:r="http://schemas.openxmlformats.org/officeDocument/2006/relationships" r:id="rId6"/>
        </xdr:cNvPr>
        <xdr:cNvSpPr txBox="1"/>
      </xdr:nvSpPr>
      <xdr:spPr>
        <a:xfrm>
          <a:off x="1828800" y="3000375"/>
          <a:ext cx="2743200" cy="274320"/>
        </a:xfrm>
        <a:prstGeom prst="rect">
          <a:avLst/>
        </a:prstGeom>
        <a:gradFill>
          <a:gsLst>
            <a:gs pos="0">
              <a:schemeClr val="bg1">
                <a:lumMod val="75000"/>
              </a:schemeClr>
            </a:gs>
            <a:gs pos="50000">
              <a:schemeClr val="accent1">
                <a:tint val="44500"/>
                <a:satMod val="160000"/>
              </a:schemeClr>
            </a:gs>
            <a:gs pos="100000">
              <a:schemeClr val="accent1">
                <a:tint val="23500"/>
                <a:satMod val="160000"/>
              </a:schemeClr>
            </a:gs>
          </a:gsLst>
          <a:lin ang="5400000" scaled="0"/>
        </a:gradFill>
        <a:effectLst>
          <a:innerShdw blurRad="114300">
            <a:prstClr val="black"/>
          </a:innerShdw>
        </a:effectLst>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tx1"/>
        </a:fontRef>
      </xdr:style>
      <xdr:txBody>
        <a:bodyPr wrap="square" rtlCol="0" anchor="ctr" anchorCtr="0">
          <a:noAutofit/>
        </a:bodyPr>
        <a:lstStyle/>
        <a:p>
          <a:pPr algn="ctr"/>
          <a:r>
            <a:rPr lang="en-US" sz="1400" b="1"/>
            <a:t>IF</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53</xdr:row>
      <xdr:rowOff>0</xdr:rowOff>
    </xdr:from>
    <xdr:to>
      <xdr:col>7</xdr:col>
      <xdr:colOff>342900</xdr:colOff>
      <xdr:row>66</xdr:row>
      <xdr:rowOff>180975</xdr:rowOff>
    </xdr:to>
    <xdr:pic>
      <xdr:nvPicPr>
        <xdr:cNvPr id="2" name="Picture 1" descr="IF.BMP"/>
        <xdr:cNvPicPr>
          <a:picLocks noChangeAspect="1"/>
        </xdr:cNvPicPr>
      </xdr:nvPicPr>
      <xdr:blipFill>
        <a:blip xmlns:r="http://schemas.openxmlformats.org/officeDocument/2006/relationships" r:embed="rId1"/>
        <a:stretch>
          <a:fillRect/>
        </a:stretch>
      </xdr:blipFill>
      <xdr:spPr>
        <a:xfrm>
          <a:off x="1295400" y="12753975"/>
          <a:ext cx="5248275" cy="27813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3</xdr:col>
      <xdr:colOff>352425</xdr:colOff>
      <xdr:row>36</xdr:row>
      <xdr:rowOff>19050</xdr:rowOff>
    </xdr:from>
    <xdr:to>
      <xdr:col>7</xdr:col>
      <xdr:colOff>361950</xdr:colOff>
      <xdr:row>36</xdr:row>
      <xdr:rowOff>20638</xdr:rowOff>
    </xdr:to>
    <xdr:cxnSp macro="">
      <xdr:nvCxnSpPr>
        <xdr:cNvPr id="2" name="Straight Connector 1"/>
        <xdr:cNvCxnSpPr/>
      </xdr:nvCxnSpPr>
      <xdr:spPr>
        <a:xfrm>
          <a:off x="2181225" y="7258050"/>
          <a:ext cx="2447925" cy="1588"/>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342106</xdr:colOff>
      <xdr:row>35</xdr:row>
      <xdr:rowOff>10319</xdr:rowOff>
    </xdr:from>
    <xdr:to>
      <xdr:col>5</xdr:col>
      <xdr:colOff>343694</xdr:colOff>
      <xdr:row>36</xdr:row>
      <xdr:rowOff>19844</xdr:rowOff>
    </xdr:to>
    <xdr:cxnSp macro="">
      <xdr:nvCxnSpPr>
        <xdr:cNvPr id="3" name="Straight Connector 2"/>
        <xdr:cNvCxnSpPr/>
      </xdr:nvCxnSpPr>
      <xdr:spPr>
        <a:xfrm rot="5400000">
          <a:off x="3290887" y="7158038"/>
          <a:ext cx="200025" cy="1588"/>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351632</xdr:colOff>
      <xdr:row>36</xdr:row>
      <xdr:rowOff>19843</xdr:rowOff>
    </xdr:from>
    <xdr:to>
      <xdr:col>3</xdr:col>
      <xdr:colOff>353220</xdr:colOff>
      <xdr:row>37</xdr:row>
      <xdr:rowOff>793</xdr:rowOff>
    </xdr:to>
    <xdr:cxnSp macro="">
      <xdr:nvCxnSpPr>
        <xdr:cNvPr id="4" name="Straight Connector 3"/>
        <xdr:cNvCxnSpPr/>
      </xdr:nvCxnSpPr>
      <xdr:spPr>
        <a:xfrm rot="5400000">
          <a:off x="2095501" y="7343774"/>
          <a:ext cx="17145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361156</xdr:colOff>
      <xdr:row>36</xdr:row>
      <xdr:rowOff>19844</xdr:rowOff>
    </xdr:from>
    <xdr:to>
      <xdr:col>7</xdr:col>
      <xdr:colOff>362744</xdr:colOff>
      <xdr:row>36</xdr:row>
      <xdr:rowOff>191294</xdr:rowOff>
    </xdr:to>
    <xdr:cxnSp macro="">
      <xdr:nvCxnSpPr>
        <xdr:cNvPr id="5" name="Straight Connector 4"/>
        <xdr:cNvCxnSpPr/>
      </xdr:nvCxnSpPr>
      <xdr:spPr>
        <a:xfrm rot="5400000">
          <a:off x="4543425" y="7343775"/>
          <a:ext cx="17145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600075</xdr:colOff>
      <xdr:row>37</xdr:row>
      <xdr:rowOff>95250</xdr:rowOff>
    </xdr:from>
    <xdr:to>
      <xdr:col>6</xdr:col>
      <xdr:colOff>104775</xdr:colOff>
      <xdr:row>38</xdr:row>
      <xdr:rowOff>152400</xdr:rowOff>
    </xdr:to>
    <xdr:sp macro="" textlink="">
      <xdr:nvSpPr>
        <xdr:cNvPr id="6" name="TextBox 5"/>
        <xdr:cNvSpPr txBox="1"/>
      </xdr:nvSpPr>
      <xdr:spPr>
        <a:xfrm>
          <a:off x="3038475" y="7524750"/>
          <a:ext cx="723900" cy="247650"/>
        </a:xfrm>
        <a:prstGeom prst="rect">
          <a:avLst/>
        </a:prstGeom>
        <a:solidFill>
          <a:srgbClr val="FFFF99"/>
        </a:solidFill>
        <a:ln w="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nchorCtr="0"/>
        <a:lstStyle/>
        <a:p>
          <a:pPr algn="ctr"/>
          <a:r>
            <a:rPr lang="en-US" sz="1100"/>
            <a:t>Multiplied </a:t>
          </a:r>
        </a:p>
        <a:p>
          <a:pPr algn="ctr"/>
          <a:r>
            <a:rPr lang="en-US" sz="1100"/>
            <a:t>by</a:t>
          </a:r>
        </a:p>
      </xdr:txBody>
    </xdr:sp>
    <xdr:clientData/>
  </xdr:twoCellAnchor>
  <xdr:twoCellAnchor>
    <xdr:from>
      <xdr:col>2</xdr:col>
      <xdr:colOff>314325</xdr:colOff>
      <xdr:row>40</xdr:row>
      <xdr:rowOff>19050</xdr:rowOff>
    </xdr:from>
    <xdr:to>
      <xdr:col>7</xdr:col>
      <xdr:colOff>342900</xdr:colOff>
      <xdr:row>40</xdr:row>
      <xdr:rowOff>20638</xdr:rowOff>
    </xdr:to>
    <xdr:cxnSp macro="">
      <xdr:nvCxnSpPr>
        <xdr:cNvPr id="7" name="Straight Connector 6"/>
        <xdr:cNvCxnSpPr/>
      </xdr:nvCxnSpPr>
      <xdr:spPr>
        <a:xfrm>
          <a:off x="1533525" y="8020050"/>
          <a:ext cx="307657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304006</xdr:colOff>
      <xdr:row>40</xdr:row>
      <xdr:rowOff>19844</xdr:rowOff>
    </xdr:from>
    <xdr:to>
      <xdr:col>2</xdr:col>
      <xdr:colOff>305594</xdr:colOff>
      <xdr:row>40</xdr:row>
      <xdr:rowOff>191294</xdr:rowOff>
    </xdr:to>
    <xdr:cxnSp macro="">
      <xdr:nvCxnSpPr>
        <xdr:cNvPr id="8" name="Straight Connector 7"/>
        <xdr:cNvCxnSpPr/>
      </xdr:nvCxnSpPr>
      <xdr:spPr>
        <a:xfrm rot="5400000">
          <a:off x="1438275" y="8105775"/>
          <a:ext cx="17145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351631</xdr:colOff>
      <xdr:row>40</xdr:row>
      <xdr:rowOff>19844</xdr:rowOff>
    </xdr:from>
    <xdr:to>
      <xdr:col>7</xdr:col>
      <xdr:colOff>353219</xdr:colOff>
      <xdr:row>40</xdr:row>
      <xdr:rowOff>191294</xdr:rowOff>
    </xdr:to>
    <xdr:cxnSp macro="">
      <xdr:nvCxnSpPr>
        <xdr:cNvPr id="9" name="Straight Connector 8"/>
        <xdr:cNvCxnSpPr/>
      </xdr:nvCxnSpPr>
      <xdr:spPr>
        <a:xfrm rot="5400000">
          <a:off x="4533900" y="8105775"/>
          <a:ext cx="17145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304800</xdr:colOff>
      <xdr:row>43</xdr:row>
      <xdr:rowOff>180975</xdr:rowOff>
    </xdr:from>
    <xdr:to>
      <xdr:col>4</xdr:col>
      <xdr:colOff>352425</xdr:colOff>
      <xdr:row>43</xdr:row>
      <xdr:rowOff>182563</xdr:rowOff>
    </xdr:to>
    <xdr:cxnSp macro="">
      <xdr:nvCxnSpPr>
        <xdr:cNvPr id="10" name="Straight Connector 9"/>
        <xdr:cNvCxnSpPr/>
      </xdr:nvCxnSpPr>
      <xdr:spPr>
        <a:xfrm>
          <a:off x="1524000" y="8753475"/>
          <a:ext cx="126682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294482</xdr:colOff>
      <xdr:row>43</xdr:row>
      <xdr:rowOff>10318</xdr:rowOff>
    </xdr:from>
    <xdr:to>
      <xdr:col>2</xdr:col>
      <xdr:colOff>296070</xdr:colOff>
      <xdr:row>45</xdr:row>
      <xdr:rowOff>793</xdr:rowOff>
    </xdr:to>
    <xdr:cxnSp macro="">
      <xdr:nvCxnSpPr>
        <xdr:cNvPr id="11" name="Straight Connector 10"/>
        <xdr:cNvCxnSpPr/>
      </xdr:nvCxnSpPr>
      <xdr:spPr>
        <a:xfrm rot="5400000">
          <a:off x="1328738" y="8767762"/>
          <a:ext cx="37147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351632</xdr:colOff>
      <xdr:row>43</xdr:row>
      <xdr:rowOff>181768</xdr:rowOff>
    </xdr:from>
    <xdr:to>
      <xdr:col>4</xdr:col>
      <xdr:colOff>353220</xdr:colOff>
      <xdr:row>45</xdr:row>
      <xdr:rowOff>793</xdr:rowOff>
    </xdr:to>
    <xdr:cxnSp macro="">
      <xdr:nvCxnSpPr>
        <xdr:cNvPr id="12" name="Straight Connector 11"/>
        <xdr:cNvCxnSpPr/>
      </xdr:nvCxnSpPr>
      <xdr:spPr>
        <a:xfrm rot="5400000">
          <a:off x="2690813" y="8853487"/>
          <a:ext cx="20002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304007</xdr:colOff>
      <xdr:row>47</xdr:row>
      <xdr:rowOff>10318</xdr:rowOff>
    </xdr:from>
    <xdr:to>
      <xdr:col>2</xdr:col>
      <xdr:colOff>305595</xdr:colOff>
      <xdr:row>49</xdr:row>
      <xdr:rowOff>793</xdr:rowOff>
    </xdr:to>
    <xdr:cxnSp macro="">
      <xdr:nvCxnSpPr>
        <xdr:cNvPr id="13" name="Straight Connector 12"/>
        <xdr:cNvCxnSpPr/>
      </xdr:nvCxnSpPr>
      <xdr:spPr>
        <a:xfrm rot="5400000">
          <a:off x="1338263" y="9529762"/>
          <a:ext cx="37147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304800</xdr:colOff>
      <xdr:row>47</xdr:row>
      <xdr:rowOff>190500</xdr:rowOff>
    </xdr:from>
    <xdr:to>
      <xdr:col>4</xdr:col>
      <xdr:colOff>361950</xdr:colOff>
      <xdr:row>47</xdr:row>
      <xdr:rowOff>192088</xdr:rowOff>
    </xdr:to>
    <xdr:cxnSp macro="">
      <xdr:nvCxnSpPr>
        <xdr:cNvPr id="14" name="Straight Connector 13"/>
        <xdr:cNvCxnSpPr/>
      </xdr:nvCxnSpPr>
      <xdr:spPr>
        <a:xfrm>
          <a:off x="1524000" y="9525000"/>
          <a:ext cx="127635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370681</xdr:colOff>
      <xdr:row>47</xdr:row>
      <xdr:rowOff>191294</xdr:rowOff>
    </xdr:from>
    <xdr:to>
      <xdr:col>4</xdr:col>
      <xdr:colOff>372269</xdr:colOff>
      <xdr:row>49</xdr:row>
      <xdr:rowOff>794</xdr:rowOff>
    </xdr:to>
    <xdr:cxnSp macro="">
      <xdr:nvCxnSpPr>
        <xdr:cNvPr id="15" name="Straight Connector 14"/>
        <xdr:cNvCxnSpPr/>
      </xdr:nvCxnSpPr>
      <xdr:spPr>
        <a:xfrm rot="5400000">
          <a:off x="2714625" y="9620250"/>
          <a:ext cx="19050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314325</xdr:colOff>
      <xdr:row>52</xdr:row>
      <xdr:rowOff>0</xdr:rowOff>
    </xdr:from>
    <xdr:to>
      <xdr:col>3</xdr:col>
      <xdr:colOff>342900</xdr:colOff>
      <xdr:row>52</xdr:row>
      <xdr:rowOff>1588</xdr:rowOff>
    </xdr:to>
    <xdr:cxnSp macro="">
      <xdr:nvCxnSpPr>
        <xdr:cNvPr id="16" name="Straight Connector 15"/>
        <xdr:cNvCxnSpPr/>
      </xdr:nvCxnSpPr>
      <xdr:spPr>
        <a:xfrm>
          <a:off x="923925" y="10287000"/>
          <a:ext cx="124777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323056</xdr:colOff>
      <xdr:row>51</xdr:row>
      <xdr:rowOff>10319</xdr:rowOff>
    </xdr:from>
    <xdr:to>
      <xdr:col>2</xdr:col>
      <xdr:colOff>324644</xdr:colOff>
      <xdr:row>52</xdr:row>
      <xdr:rowOff>794</xdr:rowOff>
    </xdr:to>
    <xdr:cxnSp macro="">
      <xdr:nvCxnSpPr>
        <xdr:cNvPr id="17" name="Straight Connector 16"/>
        <xdr:cNvCxnSpPr/>
      </xdr:nvCxnSpPr>
      <xdr:spPr>
        <a:xfrm rot="5400000">
          <a:off x="1452562" y="10196513"/>
          <a:ext cx="18097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313532</xdr:colOff>
      <xdr:row>52</xdr:row>
      <xdr:rowOff>793</xdr:rowOff>
    </xdr:from>
    <xdr:to>
      <xdr:col>1</xdr:col>
      <xdr:colOff>315120</xdr:colOff>
      <xdr:row>53</xdr:row>
      <xdr:rowOff>793</xdr:rowOff>
    </xdr:to>
    <xdr:cxnSp macro="">
      <xdr:nvCxnSpPr>
        <xdr:cNvPr id="18" name="Straight Connector 17"/>
        <xdr:cNvCxnSpPr/>
      </xdr:nvCxnSpPr>
      <xdr:spPr>
        <a:xfrm rot="5400000">
          <a:off x="828676" y="10382249"/>
          <a:ext cx="19050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284956</xdr:colOff>
      <xdr:row>55</xdr:row>
      <xdr:rowOff>10319</xdr:rowOff>
    </xdr:from>
    <xdr:to>
      <xdr:col>1</xdr:col>
      <xdr:colOff>286544</xdr:colOff>
      <xdr:row>57</xdr:row>
      <xdr:rowOff>10319</xdr:rowOff>
    </xdr:to>
    <xdr:cxnSp macro="">
      <xdr:nvCxnSpPr>
        <xdr:cNvPr id="19" name="Straight Connector 18"/>
        <xdr:cNvCxnSpPr/>
      </xdr:nvCxnSpPr>
      <xdr:spPr>
        <a:xfrm rot="5400000">
          <a:off x="704850" y="11058525"/>
          <a:ext cx="38100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342107</xdr:colOff>
      <xdr:row>52</xdr:row>
      <xdr:rowOff>793</xdr:rowOff>
    </xdr:from>
    <xdr:to>
      <xdr:col>3</xdr:col>
      <xdr:colOff>343695</xdr:colOff>
      <xdr:row>53</xdr:row>
      <xdr:rowOff>793</xdr:rowOff>
    </xdr:to>
    <xdr:cxnSp macro="">
      <xdr:nvCxnSpPr>
        <xdr:cNvPr id="20" name="Straight Connector 19"/>
        <xdr:cNvCxnSpPr/>
      </xdr:nvCxnSpPr>
      <xdr:spPr>
        <a:xfrm rot="5400000">
          <a:off x="2076451" y="10382249"/>
          <a:ext cx="19050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332581</xdr:colOff>
      <xdr:row>55</xdr:row>
      <xdr:rowOff>794</xdr:rowOff>
    </xdr:from>
    <xdr:to>
      <xdr:col>3</xdr:col>
      <xdr:colOff>334169</xdr:colOff>
      <xdr:row>57</xdr:row>
      <xdr:rowOff>794</xdr:rowOff>
    </xdr:to>
    <xdr:cxnSp macro="">
      <xdr:nvCxnSpPr>
        <xdr:cNvPr id="21" name="Straight Connector 20"/>
        <xdr:cNvCxnSpPr/>
      </xdr:nvCxnSpPr>
      <xdr:spPr>
        <a:xfrm rot="5400000">
          <a:off x="1971675" y="11049000"/>
          <a:ext cx="38100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323057</xdr:colOff>
      <xdr:row>59</xdr:row>
      <xdr:rowOff>10318</xdr:rowOff>
    </xdr:from>
    <xdr:to>
      <xdr:col>3</xdr:col>
      <xdr:colOff>324645</xdr:colOff>
      <xdr:row>61</xdr:row>
      <xdr:rowOff>793</xdr:rowOff>
    </xdr:to>
    <xdr:cxnSp macro="">
      <xdr:nvCxnSpPr>
        <xdr:cNvPr id="22" name="Straight Connector 21"/>
        <xdr:cNvCxnSpPr/>
      </xdr:nvCxnSpPr>
      <xdr:spPr>
        <a:xfrm rot="5400000">
          <a:off x="1966913" y="11815762"/>
          <a:ext cx="37147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323850</xdr:colOff>
      <xdr:row>43</xdr:row>
      <xdr:rowOff>161925</xdr:rowOff>
    </xdr:from>
    <xdr:to>
      <xdr:col>9</xdr:col>
      <xdr:colOff>361950</xdr:colOff>
      <xdr:row>43</xdr:row>
      <xdr:rowOff>163513</xdr:rowOff>
    </xdr:to>
    <xdr:cxnSp macro="">
      <xdr:nvCxnSpPr>
        <xdr:cNvPr id="23" name="Straight Connector 22"/>
        <xdr:cNvCxnSpPr/>
      </xdr:nvCxnSpPr>
      <xdr:spPr>
        <a:xfrm>
          <a:off x="4591050" y="8734425"/>
          <a:ext cx="125730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304006</xdr:colOff>
      <xdr:row>43</xdr:row>
      <xdr:rowOff>794</xdr:rowOff>
    </xdr:from>
    <xdr:to>
      <xdr:col>7</xdr:col>
      <xdr:colOff>305594</xdr:colOff>
      <xdr:row>45</xdr:row>
      <xdr:rowOff>794</xdr:rowOff>
    </xdr:to>
    <xdr:cxnSp macro="">
      <xdr:nvCxnSpPr>
        <xdr:cNvPr id="24" name="Straight Connector 23"/>
        <xdr:cNvCxnSpPr/>
      </xdr:nvCxnSpPr>
      <xdr:spPr>
        <a:xfrm rot="5400000">
          <a:off x="4381500" y="8763000"/>
          <a:ext cx="38100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361157</xdr:colOff>
      <xdr:row>43</xdr:row>
      <xdr:rowOff>162718</xdr:rowOff>
    </xdr:from>
    <xdr:to>
      <xdr:col>9</xdr:col>
      <xdr:colOff>362745</xdr:colOff>
      <xdr:row>45</xdr:row>
      <xdr:rowOff>793</xdr:rowOff>
    </xdr:to>
    <xdr:cxnSp macro="">
      <xdr:nvCxnSpPr>
        <xdr:cNvPr id="25" name="Straight Connector 24"/>
        <xdr:cNvCxnSpPr/>
      </xdr:nvCxnSpPr>
      <xdr:spPr>
        <a:xfrm rot="5400000">
          <a:off x="5738813" y="8843962"/>
          <a:ext cx="21907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352425</xdr:colOff>
      <xdr:row>48</xdr:row>
      <xdr:rowOff>0</xdr:rowOff>
    </xdr:from>
    <xdr:to>
      <xdr:col>10</xdr:col>
      <xdr:colOff>333375</xdr:colOff>
      <xdr:row>48</xdr:row>
      <xdr:rowOff>1588</xdr:rowOff>
    </xdr:to>
    <xdr:cxnSp macro="">
      <xdr:nvCxnSpPr>
        <xdr:cNvPr id="26" name="Straight Connector 25"/>
        <xdr:cNvCxnSpPr/>
      </xdr:nvCxnSpPr>
      <xdr:spPr>
        <a:xfrm>
          <a:off x="5229225" y="9525000"/>
          <a:ext cx="120015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370681</xdr:colOff>
      <xdr:row>47</xdr:row>
      <xdr:rowOff>10319</xdr:rowOff>
    </xdr:from>
    <xdr:to>
      <xdr:col>9</xdr:col>
      <xdr:colOff>372269</xdr:colOff>
      <xdr:row>48</xdr:row>
      <xdr:rowOff>794</xdr:rowOff>
    </xdr:to>
    <xdr:cxnSp macro="">
      <xdr:nvCxnSpPr>
        <xdr:cNvPr id="27" name="Straight Connector 26"/>
        <xdr:cNvCxnSpPr/>
      </xdr:nvCxnSpPr>
      <xdr:spPr>
        <a:xfrm rot="5400000">
          <a:off x="5767387" y="9434513"/>
          <a:ext cx="18097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351631</xdr:colOff>
      <xdr:row>48</xdr:row>
      <xdr:rowOff>10319</xdr:rowOff>
    </xdr:from>
    <xdr:to>
      <xdr:col>8</xdr:col>
      <xdr:colOff>353219</xdr:colOff>
      <xdr:row>49</xdr:row>
      <xdr:rowOff>794</xdr:rowOff>
    </xdr:to>
    <xdr:cxnSp macro="">
      <xdr:nvCxnSpPr>
        <xdr:cNvPr id="28" name="Straight Connector 27"/>
        <xdr:cNvCxnSpPr/>
      </xdr:nvCxnSpPr>
      <xdr:spPr>
        <a:xfrm rot="5400000">
          <a:off x="5138737" y="9625013"/>
          <a:ext cx="18097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342107</xdr:colOff>
      <xdr:row>48</xdr:row>
      <xdr:rowOff>793</xdr:rowOff>
    </xdr:from>
    <xdr:to>
      <xdr:col>10</xdr:col>
      <xdr:colOff>343695</xdr:colOff>
      <xdr:row>49</xdr:row>
      <xdr:rowOff>793</xdr:rowOff>
    </xdr:to>
    <xdr:cxnSp macro="">
      <xdr:nvCxnSpPr>
        <xdr:cNvPr id="29" name="Straight Connector 28"/>
        <xdr:cNvCxnSpPr/>
      </xdr:nvCxnSpPr>
      <xdr:spPr>
        <a:xfrm rot="5400000">
          <a:off x="6343651" y="9620249"/>
          <a:ext cx="19050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361157</xdr:colOff>
      <xdr:row>51</xdr:row>
      <xdr:rowOff>10318</xdr:rowOff>
    </xdr:from>
    <xdr:to>
      <xdr:col>10</xdr:col>
      <xdr:colOff>362745</xdr:colOff>
      <xdr:row>53</xdr:row>
      <xdr:rowOff>793</xdr:rowOff>
    </xdr:to>
    <xdr:cxnSp macro="">
      <xdr:nvCxnSpPr>
        <xdr:cNvPr id="30" name="Straight Connector 29"/>
        <xdr:cNvCxnSpPr/>
      </xdr:nvCxnSpPr>
      <xdr:spPr>
        <a:xfrm rot="5400000">
          <a:off x="6272213" y="10291762"/>
          <a:ext cx="37147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390525</xdr:colOff>
      <xdr:row>49</xdr:row>
      <xdr:rowOff>285749</xdr:rowOff>
    </xdr:from>
    <xdr:to>
      <xdr:col>11</xdr:col>
      <xdr:colOff>400050</xdr:colOff>
      <xdr:row>56</xdr:row>
      <xdr:rowOff>200024</xdr:rowOff>
    </xdr:to>
    <xdr:cxnSp macro="">
      <xdr:nvCxnSpPr>
        <xdr:cNvPr id="31" name="Straight Connector 30"/>
        <xdr:cNvCxnSpPr/>
      </xdr:nvCxnSpPr>
      <xdr:spPr>
        <a:xfrm rot="16200000" flipH="1">
          <a:off x="6434138" y="10567986"/>
          <a:ext cx="1333500" cy="95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9525</xdr:colOff>
      <xdr:row>49</xdr:row>
      <xdr:rowOff>295275</xdr:rowOff>
    </xdr:from>
    <xdr:to>
      <xdr:col>11</xdr:col>
      <xdr:colOff>390525</xdr:colOff>
      <xdr:row>49</xdr:row>
      <xdr:rowOff>296863</xdr:rowOff>
    </xdr:to>
    <xdr:cxnSp macro="">
      <xdr:nvCxnSpPr>
        <xdr:cNvPr id="32" name="Straight Connector 31"/>
        <xdr:cNvCxnSpPr/>
      </xdr:nvCxnSpPr>
      <xdr:spPr>
        <a:xfrm rot="10800000">
          <a:off x="6715125" y="9906000"/>
          <a:ext cx="38100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561975</xdr:colOff>
      <xdr:row>49</xdr:row>
      <xdr:rowOff>295275</xdr:rowOff>
    </xdr:from>
    <xdr:to>
      <xdr:col>10</xdr:col>
      <xdr:colOff>0</xdr:colOff>
      <xdr:row>49</xdr:row>
      <xdr:rowOff>296863</xdr:rowOff>
    </xdr:to>
    <xdr:cxnSp macro="">
      <xdr:nvCxnSpPr>
        <xdr:cNvPr id="33" name="Straight Connector 32"/>
        <xdr:cNvCxnSpPr/>
      </xdr:nvCxnSpPr>
      <xdr:spPr>
        <a:xfrm>
          <a:off x="6048375" y="9906000"/>
          <a:ext cx="4762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542131</xdr:colOff>
      <xdr:row>49</xdr:row>
      <xdr:rowOff>296069</xdr:rowOff>
    </xdr:from>
    <xdr:to>
      <xdr:col>9</xdr:col>
      <xdr:colOff>543719</xdr:colOff>
      <xdr:row>57</xdr:row>
      <xdr:rowOff>794</xdr:rowOff>
    </xdr:to>
    <xdr:cxnSp macro="">
      <xdr:nvCxnSpPr>
        <xdr:cNvPr id="34" name="Straight Connector 33"/>
        <xdr:cNvCxnSpPr/>
      </xdr:nvCxnSpPr>
      <xdr:spPr>
        <a:xfrm rot="5400000">
          <a:off x="5362575" y="10572750"/>
          <a:ext cx="133350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oneCellAnchor>
    <xdr:from>
      <xdr:col>3</xdr:col>
      <xdr:colOff>28575</xdr:colOff>
      <xdr:row>45</xdr:row>
      <xdr:rowOff>76199</xdr:rowOff>
    </xdr:from>
    <xdr:ext cx="676275" cy="436786"/>
    <xdr:sp macro="" textlink="">
      <xdr:nvSpPr>
        <xdr:cNvPr id="35" name="TextBox 34"/>
        <xdr:cNvSpPr txBox="1"/>
      </xdr:nvSpPr>
      <xdr:spPr>
        <a:xfrm>
          <a:off x="1857375" y="9029699"/>
          <a:ext cx="676275" cy="436786"/>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pPr algn="ctr"/>
          <a:r>
            <a:rPr lang="en-US" sz="1100"/>
            <a:t>Divided</a:t>
          </a:r>
        </a:p>
        <a:p>
          <a:pPr algn="ctr"/>
          <a:r>
            <a:rPr lang="en-US" sz="1100"/>
            <a:t>by</a:t>
          </a:r>
        </a:p>
      </xdr:txBody>
    </xdr:sp>
    <xdr:clientData/>
  </xdr:oneCellAnchor>
  <xdr:oneCellAnchor>
    <xdr:from>
      <xdr:col>8</xdr:col>
      <xdr:colOff>38100</xdr:colOff>
      <xdr:row>45</xdr:row>
      <xdr:rowOff>104775</xdr:rowOff>
    </xdr:from>
    <xdr:ext cx="638175" cy="436786"/>
    <xdr:sp macro="" textlink="">
      <xdr:nvSpPr>
        <xdr:cNvPr id="36" name="TextBox 35"/>
        <xdr:cNvSpPr txBox="1"/>
      </xdr:nvSpPr>
      <xdr:spPr>
        <a:xfrm>
          <a:off x="4914900" y="9058275"/>
          <a:ext cx="638175" cy="436786"/>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pPr algn="ctr"/>
          <a:r>
            <a:rPr lang="en-US" sz="1100"/>
            <a:t>Divided</a:t>
          </a:r>
        </a:p>
        <a:p>
          <a:pPr algn="ctr"/>
          <a:r>
            <a:rPr lang="en-US" sz="1100"/>
            <a:t>by</a:t>
          </a:r>
        </a:p>
      </xdr:txBody>
    </xdr:sp>
    <xdr:clientData/>
  </xdr:oneCellAnchor>
  <xdr:oneCellAnchor>
    <xdr:from>
      <xdr:col>3</xdr:col>
      <xdr:colOff>19051</xdr:colOff>
      <xdr:row>49</xdr:row>
      <xdr:rowOff>28576</xdr:rowOff>
    </xdr:from>
    <xdr:ext cx="704850" cy="609013"/>
    <xdr:sp macro="" textlink="">
      <xdr:nvSpPr>
        <xdr:cNvPr id="37" name="TextBox 36"/>
        <xdr:cNvSpPr txBox="1"/>
      </xdr:nvSpPr>
      <xdr:spPr>
        <a:xfrm>
          <a:off x="1847851" y="9744076"/>
          <a:ext cx="704850" cy="609013"/>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pPr algn="ctr"/>
          <a:r>
            <a:rPr lang="en-US" sz="1100"/>
            <a:t>Subtract-ted from</a:t>
          </a:r>
        </a:p>
      </xdr:txBody>
    </xdr:sp>
    <xdr:clientData/>
  </xdr:oneCellAnchor>
  <xdr:oneCellAnchor>
    <xdr:from>
      <xdr:col>9</xdr:col>
      <xdr:colOff>190499</xdr:colOff>
      <xdr:row>49</xdr:row>
      <xdr:rowOff>28575</xdr:rowOff>
    </xdr:from>
    <xdr:ext cx="495301" cy="264560"/>
    <xdr:sp macro="" textlink="">
      <xdr:nvSpPr>
        <xdr:cNvPr id="38" name="TextBox 37"/>
        <xdr:cNvSpPr txBox="1"/>
      </xdr:nvSpPr>
      <xdr:spPr>
        <a:xfrm>
          <a:off x="5676899" y="9744075"/>
          <a:ext cx="49530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r>
            <a:rPr lang="en-US" sz="1100"/>
            <a:t>Plus</a:t>
          </a:r>
        </a:p>
      </xdr:txBody>
    </xdr:sp>
    <xdr:clientData/>
  </xdr:oneCellAnchor>
  <xdr:twoCellAnchor>
    <xdr:from>
      <xdr:col>4</xdr:col>
      <xdr:colOff>590550</xdr:colOff>
      <xdr:row>41</xdr:row>
      <xdr:rowOff>238125</xdr:rowOff>
    </xdr:from>
    <xdr:to>
      <xdr:col>6</xdr:col>
      <xdr:colOff>95250</xdr:colOff>
      <xdr:row>42</xdr:row>
      <xdr:rowOff>76200</xdr:rowOff>
    </xdr:to>
    <xdr:sp macro="" textlink="">
      <xdr:nvSpPr>
        <xdr:cNvPr id="39" name="TextBox 38"/>
        <xdr:cNvSpPr txBox="1"/>
      </xdr:nvSpPr>
      <xdr:spPr>
        <a:xfrm>
          <a:off x="3028950" y="8382000"/>
          <a:ext cx="723900" cy="76200"/>
        </a:xfrm>
        <a:prstGeom prst="rect">
          <a:avLst/>
        </a:prstGeom>
        <a:solidFill>
          <a:srgbClr val="FFFF9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a:t>Multiplied</a:t>
          </a:r>
        </a:p>
        <a:p>
          <a:pPr algn="ctr"/>
          <a:r>
            <a:rPr lang="en-US" sz="1100"/>
            <a:t>by</a:t>
          </a:r>
        </a:p>
      </xdr:txBody>
    </xdr:sp>
    <xdr:clientData/>
  </xdr:twoCellAnchor>
  <xdr:twoCellAnchor>
    <xdr:from>
      <xdr:col>3</xdr:col>
      <xdr:colOff>342900</xdr:colOff>
      <xdr:row>39</xdr:row>
      <xdr:rowOff>19051</xdr:rowOff>
    </xdr:from>
    <xdr:to>
      <xdr:col>3</xdr:col>
      <xdr:colOff>344488</xdr:colOff>
      <xdr:row>40</xdr:row>
      <xdr:rowOff>1</xdr:rowOff>
    </xdr:to>
    <xdr:cxnSp macro="">
      <xdr:nvCxnSpPr>
        <xdr:cNvPr id="40" name="Straight Connector 39"/>
        <xdr:cNvCxnSpPr/>
      </xdr:nvCxnSpPr>
      <xdr:spPr>
        <a:xfrm rot="5400000">
          <a:off x="1996281" y="8900320"/>
          <a:ext cx="18097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0</xdr:colOff>
      <xdr:row>12</xdr:row>
      <xdr:rowOff>0</xdr:rowOff>
    </xdr:from>
    <xdr:to>
      <xdr:col>8</xdr:col>
      <xdr:colOff>85725</xdr:colOff>
      <xdr:row>29</xdr:row>
      <xdr:rowOff>142875</xdr:rowOff>
    </xdr:to>
    <xdr:pic>
      <xdr:nvPicPr>
        <xdr:cNvPr id="3" name="Picture 2" descr="Conditional formatting.BMP"/>
        <xdr:cNvPicPr>
          <a:picLocks noChangeAspect="1"/>
        </xdr:cNvPicPr>
      </xdr:nvPicPr>
      <xdr:blipFill>
        <a:blip xmlns:r="http://schemas.openxmlformats.org/officeDocument/2006/relationships" r:embed="rId1"/>
        <a:stretch>
          <a:fillRect/>
        </a:stretch>
      </xdr:blipFill>
      <xdr:spPr>
        <a:xfrm>
          <a:off x="1295400" y="4552950"/>
          <a:ext cx="5972175" cy="35433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02"/>
  <sheetViews>
    <sheetView tabSelected="1" workbookViewId="0"/>
  </sheetViews>
  <sheetFormatPr defaultRowHeight="12.75" x14ac:dyDescent="0.2"/>
  <cols>
    <col min="1" max="3" width="9.140625" style="138"/>
    <col min="4" max="4" width="42.5703125" style="138" customWidth="1"/>
    <col min="5" max="16384" width="9.140625" style="138"/>
  </cols>
  <sheetData>
    <row r="1" spans="1:29" x14ac:dyDescent="0.2">
      <c r="A1" s="136"/>
      <c r="B1" s="136"/>
      <c r="C1" s="136"/>
      <c r="D1" s="136"/>
      <c r="E1" s="136"/>
      <c r="F1" s="136"/>
      <c r="G1" s="136"/>
      <c r="H1" s="136"/>
      <c r="I1" s="136"/>
      <c r="J1" s="136"/>
      <c r="K1" s="136"/>
      <c r="L1" s="136"/>
      <c r="M1" s="137"/>
      <c r="N1" s="137"/>
      <c r="O1" s="137"/>
      <c r="P1" s="137"/>
      <c r="Q1" s="137"/>
      <c r="R1" s="137"/>
      <c r="S1" s="137"/>
      <c r="T1" s="137"/>
      <c r="U1" s="137"/>
      <c r="V1" s="137"/>
      <c r="W1" s="137"/>
      <c r="X1" s="137"/>
      <c r="Y1" s="137"/>
      <c r="Z1" s="137"/>
      <c r="AA1" s="137"/>
      <c r="AB1" s="137"/>
      <c r="AC1" s="137"/>
    </row>
    <row r="2" spans="1:29" x14ac:dyDescent="0.2">
      <c r="A2" s="136"/>
      <c r="B2" s="136"/>
      <c r="C2" s="136"/>
      <c r="D2" s="136"/>
      <c r="E2" s="136"/>
      <c r="F2" s="136"/>
      <c r="G2" s="136"/>
      <c r="H2" s="136"/>
      <c r="I2" s="136"/>
      <c r="J2" s="136"/>
      <c r="K2" s="136"/>
      <c r="L2" s="136"/>
      <c r="M2" s="137"/>
      <c r="N2" s="137"/>
      <c r="O2" s="137"/>
      <c r="P2" s="137"/>
      <c r="Q2" s="137"/>
      <c r="R2" s="137"/>
      <c r="S2" s="137"/>
      <c r="T2" s="137"/>
      <c r="U2" s="137"/>
      <c r="V2" s="137"/>
      <c r="W2" s="137"/>
      <c r="X2" s="137"/>
      <c r="Y2" s="137"/>
      <c r="Z2" s="137"/>
      <c r="AA2" s="137"/>
      <c r="AB2" s="137"/>
      <c r="AC2" s="137"/>
    </row>
    <row r="3" spans="1:29" ht="15.75" x14ac:dyDescent="0.25">
      <c r="A3" s="136"/>
      <c r="B3" s="136"/>
      <c r="C3" s="136"/>
      <c r="D3" s="139" t="s">
        <v>151</v>
      </c>
      <c r="E3" s="140"/>
      <c r="F3" s="136"/>
      <c r="G3" s="136"/>
      <c r="H3" s="136"/>
      <c r="I3" s="136"/>
      <c r="J3" s="136"/>
      <c r="K3" s="136"/>
      <c r="L3" s="136"/>
      <c r="M3" s="137"/>
      <c r="N3" s="137"/>
      <c r="O3" s="137"/>
      <c r="P3" s="137"/>
      <c r="Q3" s="137"/>
      <c r="R3" s="137"/>
      <c r="S3" s="137"/>
      <c r="T3" s="137"/>
      <c r="U3" s="137"/>
      <c r="V3" s="137"/>
      <c r="W3" s="137"/>
      <c r="X3" s="137"/>
      <c r="Y3" s="137"/>
      <c r="Z3" s="137"/>
      <c r="AA3" s="137"/>
      <c r="AB3" s="137"/>
      <c r="AC3" s="137"/>
    </row>
    <row r="4" spans="1:29" ht="15.75" x14ac:dyDescent="0.25">
      <c r="A4" s="136"/>
      <c r="B4" s="136"/>
      <c r="C4" s="136"/>
      <c r="D4" s="141" t="s">
        <v>182</v>
      </c>
      <c r="E4" s="140"/>
      <c r="F4" s="136"/>
      <c r="G4" s="136"/>
      <c r="H4" s="136"/>
      <c r="I4" s="136"/>
      <c r="J4" s="136"/>
      <c r="K4" s="136"/>
      <c r="L4" s="136"/>
      <c r="M4" s="137"/>
      <c r="N4" s="137"/>
      <c r="O4" s="137"/>
      <c r="P4" s="137"/>
      <c r="Q4" s="137"/>
      <c r="R4" s="137"/>
      <c r="S4" s="137"/>
      <c r="T4" s="137"/>
      <c r="U4" s="137"/>
      <c r="V4" s="137"/>
      <c r="W4" s="137"/>
      <c r="X4" s="137"/>
      <c r="Y4" s="137"/>
      <c r="Z4" s="137"/>
      <c r="AA4" s="137"/>
      <c r="AB4" s="137"/>
      <c r="AC4" s="137"/>
    </row>
    <row r="5" spans="1:29" ht="15.75" x14ac:dyDescent="0.25">
      <c r="A5" s="136"/>
      <c r="B5" s="136"/>
      <c r="C5" s="136"/>
      <c r="D5" s="139" t="s">
        <v>177</v>
      </c>
      <c r="E5" s="140"/>
      <c r="F5" s="136"/>
      <c r="G5" s="136"/>
      <c r="H5" s="136"/>
      <c r="I5" s="136"/>
      <c r="J5" s="136"/>
      <c r="K5" s="136"/>
      <c r="L5" s="136"/>
      <c r="M5" s="137"/>
      <c r="N5" s="137"/>
      <c r="O5" s="137"/>
      <c r="P5" s="137"/>
      <c r="Q5" s="137"/>
      <c r="R5" s="137"/>
      <c r="S5" s="137"/>
      <c r="T5" s="137"/>
      <c r="U5" s="137"/>
      <c r="V5" s="137"/>
      <c r="W5" s="137"/>
      <c r="X5" s="137"/>
      <c r="Y5" s="137"/>
      <c r="Z5" s="137"/>
      <c r="AA5" s="137"/>
      <c r="AB5" s="137"/>
      <c r="AC5" s="137"/>
    </row>
    <row r="6" spans="1:29" ht="15.75" x14ac:dyDescent="0.25">
      <c r="A6" s="136"/>
      <c r="B6" s="136"/>
      <c r="C6" s="136"/>
      <c r="D6" s="139" t="s">
        <v>183</v>
      </c>
      <c r="E6" s="140"/>
      <c r="F6" s="136"/>
      <c r="G6" s="136"/>
      <c r="H6" s="136"/>
      <c r="I6" s="136"/>
      <c r="J6" s="136"/>
      <c r="K6" s="136"/>
      <c r="L6" s="136"/>
      <c r="M6" s="137"/>
      <c r="N6" s="137"/>
      <c r="O6" s="137"/>
      <c r="P6" s="137"/>
      <c r="Q6" s="137"/>
      <c r="R6" s="137"/>
      <c r="S6" s="137"/>
      <c r="T6" s="137"/>
      <c r="U6" s="137"/>
      <c r="V6" s="137"/>
      <c r="W6" s="137"/>
      <c r="X6" s="137"/>
      <c r="Y6" s="137"/>
      <c r="Z6" s="137"/>
      <c r="AA6" s="137"/>
      <c r="AB6" s="137"/>
      <c r="AC6" s="137"/>
    </row>
    <row r="7" spans="1:29" x14ac:dyDescent="0.2">
      <c r="A7" s="136"/>
      <c r="B7" s="136"/>
      <c r="C7" s="136"/>
      <c r="D7" s="136"/>
      <c r="E7" s="136"/>
      <c r="F7" s="136"/>
      <c r="G7" s="136"/>
      <c r="H7" s="136"/>
      <c r="I7" s="136"/>
      <c r="J7" s="136"/>
      <c r="K7" s="136"/>
      <c r="L7" s="136"/>
      <c r="M7" s="137"/>
      <c r="N7" s="137"/>
      <c r="O7" s="137"/>
      <c r="P7" s="137"/>
      <c r="Q7" s="137"/>
      <c r="R7" s="137"/>
      <c r="S7" s="137"/>
      <c r="T7" s="137"/>
      <c r="U7" s="137"/>
      <c r="V7" s="137"/>
      <c r="W7" s="137"/>
      <c r="X7" s="137"/>
      <c r="Y7" s="137"/>
      <c r="Z7" s="137"/>
      <c r="AA7" s="137"/>
      <c r="AB7" s="137"/>
      <c r="AC7" s="137"/>
    </row>
    <row r="8" spans="1:29" ht="61.5" x14ac:dyDescent="0.9">
      <c r="A8" s="136"/>
      <c r="B8" s="136"/>
      <c r="C8" s="136"/>
      <c r="D8" s="142" t="s">
        <v>172</v>
      </c>
      <c r="E8" s="136"/>
      <c r="F8" s="143"/>
      <c r="G8" s="136"/>
      <c r="H8" s="136"/>
      <c r="I8" s="136"/>
      <c r="J8" s="136"/>
      <c r="K8" s="136"/>
      <c r="L8" s="136"/>
      <c r="M8" s="137"/>
      <c r="N8" s="137"/>
      <c r="O8" s="137"/>
      <c r="P8" s="137"/>
      <c r="Q8" s="137"/>
      <c r="R8" s="137"/>
      <c r="S8" s="137"/>
      <c r="T8" s="137"/>
      <c r="U8" s="137"/>
      <c r="V8" s="137"/>
      <c r="W8" s="137"/>
      <c r="X8" s="137"/>
      <c r="Y8" s="137"/>
      <c r="Z8" s="137"/>
      <c r="AA8" s="137"/>
      <c r="AB8" s="137"/>
      <c r="AC8" s="137"/>
    </row>
    <row r="9" spans="1:29" x14ac:dyDescent="0.2">
      <c r="A9" s="136"/>
      <c r="B9" s="136"/>
      <c r="C9" s="136"/>
      <c r="D9" s="136"/>
      <c r="E9" s="136"/>
      <c r="F9" s="136"/>
      <c r="G9" s="136"/>
      <c r="H9" s="136"/>
      <c r="I9" s="136"/>
      <c r="J9" s="136"/>
      <c r="K9" s="136"/>
      <c r="L9" s="136"/>
      <c r="M9" s="137"/>
      <c r="N9" s="137"/>
      <c r="O9" s="137"/>
      <c r="P9" s="137"/>
      <c r="Q9" s="137"/>
      <c r="R9" s="137"/>
      <c r="S9" s="137"/>
      <c r="T9" s="137"/>
      <c r="U9" s="137"/>
      <c r="V9" s="137"/>
      <c r="W9" s="137"/>
      <c r="X9" s="137"/>
      <c r="Y9" s="137"/>
      <c r="Z9" s="137"/>
      <c r="AA9" s="137"/>
      <c r="AB9" s="137"/>
      <c r="AC9" s="137"/>
    </row>
    <row r="10" spans="1:29" ht="18.75" x14ac:dyDescent="0.3">
      <c r="A10" s="136"/>
      <c r="B10" s="136"/>
      <c r="C10" s="136"/>
      <c r="D10" s="144" t="s">
        <v>152</v>
      </c>
      <c r="E10" s="144"/>
      <c r="F10" s="144"/>
      <c r="G10" s="144"/>
      <c r="H10" s="136"/>
      <c r="I10" s="136"/>
      <c r="J10" s="136"/>
      <c r="K10" s="136"/>
      <c r="L10" s="136"/>
      <c r="M10" s="137"/>
      <c r="N10" s="137"/>
      <c r="O10" s="137"/>
      <c r="P10" s="137"/>
      <c r="Q10" s="137"/>
      <c r="R10" s="137"/>
      <c r="S10" s="137"/>
      <c r="T10" s="137"/>
      <c r="U10" s="137"/>
      <c r="V10" s="137"/>
      <c r="W10" s="137"/>
      <c r="X10" s="137"/>
      <c r="Y10" s="137"/>
      <c r="Z10" s="137"/>
      <c r="AA10" s="137"/>
      <c r="AB10" s="137"/>
      <c r="AC10" s="137"/>
    </row>
    <row r="11" spans="1:29" ht="18.75" x14ac:dyDescent="0.3">
      <c r="A11" s="136"/>
      <c r="B11" s="136"/>
      <c r="C11" s="136"/>
      <c r="D11" s="144"/>
      <c r="E11" s="144"/>
      <c r="F11" s="144"/>
      <c r="G11" s="144"/>
      <c r="H11" s="136"/>
      <c r="I11" s="136"/>
      <c r="J11" s="136"/>
      <c r="K11" s="136"/>
      <c r="L11" s="136"/>
      <c r="M11" s="137"/>
      <c r="N11" s="137"/>
      <c r="O11" s="137"/>
      <c r="P11" s="137"/>
      <c r="Q11" s="137"/>
      <c r="R11" s="137"/>
      <c r="S11" s="137"/>
      <c r="T11" s="137"/>
      <c r="U11" s="137"/>
      <c r="V11" s="137"/>
      <c r="W11" s="137"/>
      <c r="X11" s="137"/>
      <c r="Y11" s="137"/>
      <c r="Z11" s="137"/>
      <c r="AA11" s="137"/>
      <c r="AB11" s="137"/>
      <c r="AC11" s="137"/>
    </row>
    <row r="12" spans="1:29" ht="23.45" customHeight="1" x14ac:dyDescent="0.3">
      <c r="A12" s="136"/>
      <c r="B12" s="136"/>
      <c r="C12" s="136"/>
      <c r="F12" s="144"/>
      <c r="G12" s="136"/>
      <c r="H12" s="136"/>
      <c r="I12" s="136"/>
      <c r="J12" s="136"/>
      <c r="K12" s="136"/>
      <c r="L12" s="137"/>
      <c r="M12" s="137"/>
      <c r="N12" s="137"/>
      <c r="O12" s="137"/>
      <c r="P12" s="137"/>
      <c r="Q12" s="137"/>
      <c r="R12" s="137"/>
      <c r="S12" s="137"/>
      <c r="T12" s="137"/>
      <c r="U12" s="137"/>
      <c r="V12" s="137"/>
      <c r="W12" s="137"/>
      <c r="X12" s="137"/>
      <c r="Y12" s="137"/>
      <c r="Z12" s="137"/>
      <c r="AA12" s="137"/>
      <c r="AB12" s="137"/>
    </row>
    <row r="13" spans="1:29" ht="23.45" customHeight="1" x14ac:dyDescent="0.3">
      <c r="A13" s="136"/>
      <c r="B13" s="136"/>
      <c r="C13" s="136"/>
      <c r="F13" s="144"/>
      <c r="G13" s="136"/>
      <c r="H13" s="136"/>
      <c r="I13" s="136"/>
      <c r="J13" s="136"/>
      <c r="K13" s="136"/>
      <c r="L13" s="137"/>
      <c r="M13" s="137"/>
      <c r="N13" s="137"/>
      <c r="O13" s="137"/>
      <c r="P13" s="137"/>
      <c r="Q13" s="137"/>
      <c r="R13" s="137"/>
      <c r="S13" s="137"/>
      <c r="T13" s="137"/>
      <c r="U13" s="137"/>
      <c r="V13" s="137"/>
      <c r="W13" s="137"/>
      <c r="X13" s="137"/>
      <c r="Y13" s="137"/>
      <c r="Z13" s="137"/>
      <c r="AA13" s="137"/>
      <c r="AB13" s="137"/>
    </row>
    <row r="14" spans="1:29" ht="23.45" customHeight="1" x14ac:dyDescent="0.3">
      <c r="A14" s="136"/>
      <c r="B14" s="136"/>
      <c r="C14" s="136"/>
      <c r="F14" s="144"/>
      <c r="G14" s="136"/>
      <c r="H14" s="136"/>
      <c r="I14" s="136"/>
      <c r="J14" s="136"/>
      <c r="K14" s="136"/>
      <c r="L14" s="137"/>
      <c r="M14" s="137"/>
      <c r="N14" s="137"/>
      <c r="O14" s="137"/>
      <c r="P14" s="137"/>
      <c r="Q14" s="137"/>
      <c r="R14" s="137"/>
      <c r="S14" s="137"/>
      <c r="T14" s="137"/>
      <c r="U14" s="137"/>
      <c r="V14" s="137"/>
      <c r="W14" s="137"/>
      <c r="X14" s="137"/>
      <c r="Y14" s="137"/>
      <c r="Z14" s="137"/>
      <c r="AA14" s="137"/>
      <c r="AB14" s="137"/>
    </row>
    <row r="15" spans="1:29" ht="23.45" customHeight="1" x14ac:dyDescent="0.3">
      <c r="A15" s="136"/>
      <c r="B15" s="136"/>
      <c r="C15" s="136"/>
      <c r="F15" s="144"/>
      <c r="G15" s="136"/>
      <c r="H15" s="136"/>
      <c r="I15" s="136"/>
      <c r="J15" s="136"/>
      <c r="K15" s="136"/>
      <c r="L15" s="137"/>
      <c r="M15" s="137"/>
      <c r="N15" s="137"/>
      <c r="O15" s="137"/>
      <c r="P15" s="137"/>
      <c r="Q15" s="137"/>
      <c r="R15" s="137"/>
      <c r="S15" s="137"/>
      <c r="T15" s="137"/>
      <c r="U15" s="137"/>
      <c r="V15" s="137"/>
      <c r="W15" s="137"/>
      <c r="X15" s="137"/>
      <c r="Y15" s="137"/>
      <c r="Z15" s="137"/>
      <c r="AA15" s="137"/>
      <c r="AB15" s="137"/>
    </row>
    <row r="16" spans="1:29" ht="23.45" customHeight="1" x14ac:dyDescent="0.3">
      <c r="A16" s="136"/>
      <c r="B16" s="136"/>
      <c r="C16" s="136"/>
      <c r="F16" s="144"/>
      <c r="G16" s="136"/>
      <c r="H16" s="136"/>
      <c r="I16" s="136"/>
      <c r="J16" s="136"/>
      <c r="K16" s="136"/>
      <c r="L16" s="137"/>
      <c r="M16" s="137"/>
      <c r="N16" s="137"/>
      <c r="O16" s="137"/>
      <c r="P16" s="137"/>
      <c r="Q16" s="137"/>
      <c r="R16" s="137"/>
      <c r="S16" s="137"/>
      <c r="T16" s="137"/>
      <c r="U16" s="137"/>
      <c r="V16" s="137"/>
      <c r="W16" s="137"/>
      <c r="X16" s="137"/>
      <c r="Y16" s="137"/>
      <c r="Z16" s="137"/>
      <c r="AA16" s="137"/>
      <c r="AB16" s="137"/>
    </row>
    <row r="17" spans="1:29" ht="18.75" x14ac:dyDescent="0.3">
      <c r="A17" s="136"/>
      <c r="B17" s="136"/>
      <c r="C17" s="136"/>
      <c r="D17" s="144"/>
      <c r="E17" s="136"/>
      <c r="F17" s="136"/>
      <c r="G17" s="136"/>
      <c r="H17" s="136"/>
      <c r="I17" s="136"/>
      <c r="J17" s="136"/>
      <c r="K17" s="136"/>
      <c r="L17" s="136"/>
      <c r="M17" s="137"/>
      <c r="N17" s="137"/>
      <c r="O17" s="137"/>
      <c r="P17" s="137"/>
      <c r="Q17" s="137"/>
      <c r="R17" s="137"/>
      <c r="S17" s="137"/>
      <c r="T17" s="137"/>
      <c r="U17" s="137"/>
      <c r="V17" s="137"/>
      <c r="W17" s="137"/>
      <c r="X17" s="137"/>
      <c r="Y17" s="137"/>
      <c r="Z17" s="137"/>
      <c r="AA17" s="137"/>
      <c r="AB17" s="137"/>
      <c r="AC17" s="137"/>
    </row>
    <row r="18" spans="1:29" ht="18.75" x14ac:dyDescent="0.3">
      <c r="A18" s="136"/>
      <c r="B18" s="136"/>
      <c r="C18" s="136"/>
      <c r="D18" s="144" t="s">
        <v>153</v>
      </c>
      <c r="E18" s="136"/>
      <c r="F18" s="136"/>
      <c r="G18" s="136"/>
      <c r="H18" s="136"/>
      <c r="I18" s="136"/>
      <c r="J18" s="136"/>
      <c r="K18" s="136"/>
      <c r="L18" s="136"/>
      <c r="M18" s="137"/>
      <c r="N18" s="137"/>
      <c r="O18" s="137"/>
      <c r="P18" s="137"/>
      <c r="Q18" s="137"/>
      <c r="R18" s="137"/>
      <c r="S18" s="137"/>
      <c r="T18" s="137"/>
      <c r="U18" s="137"/>
      <c r="V18" s="137"/>
      <c r="W18" s="137"/>
      <c r="X18" s="137"/>
      <c r="Y18" s="137"/>
      <c r="Z18" s="137"/>
      <c r="AA18" s="137"/>
      <c r="AB18" s="137"/>
      <c r="AC18" s="137"/>
    </row>
    <row r="19" spans="1:29" ht="18.75" x14ac:dyDescent="0.3">
      <c r="A19" s="136"/>
      <c r="B19" s="136"/>
      <c r="C19" s="136"/>
      <c r="D19" s="144"/>
      <c r="E19" s="136"/>
      <c r="F19" s="136"/>
      <c r="G19" s="136"/>
      <c r="H19" s="136"/>
      <c r="I19" s="136"/>
      <c r="J19" s="136"/>
      <c r="K19" s="136"/>
      <c r="L19" s="136"/>
      <c r="M19" s="137"/>
      <c r="N19" s="137"/>
      <c r="O19" s="137"/>
      <c r="P19" s="137"/>
      <c r="Q19" s="137"/>
      <c r="R19" s="137"/>
      <c r="S19" s="137"/>
      <c r="T19" s="137"/>
      <c r="U19" s="137"/>
      <c r="V19" s="137"/>
      <c r="W19" s="137"/>
      <c r="X19" s="137"/>
      <c r="Y19" s="137"/>
      <c r="Z19" s="137"/>
      <c r="AA19" s="137"/>
      <c r="AB19" s="137"/>
      <c r="AC19" s="137"/>
    </row>
    <row r="20" spans="1:29" ht="18.75" x14ac:dyDescent="0.3">
      <c r="A20" s="136"/>
      <c r="B20" s="136"/>
      <c r="C20" s="136"/>
      <c r="D20" s="145" t="s">
        <v>154</v>
      </c>
      <c r="E20" s="136"/>
      <c r="F20" s="136"/>
      <c r="G20" s="136"/>
      <c r="H20" s="136"/>
      <c r="I20" s="136"/>
      <c r="J20" s="136"/>
      <c r="K20" s="136"/>
      <c r="L20" s="136"/>
      <c r="M20" s="137"/>
      <c r="N20" s="137"/>
      <c r="O20" s="137"/>
      <c r="P20" s="137"/>
      <c r="Q20" s="137"/>
      <c r="R20" s="137"/>
      <c r="S20" s="137"/>
      <c r="T20" s="137"/>
      <c r="U20" s="137"/>
      <c r="V20" s="137"/>
      <c r="W20" s="137"/>
      <c r="X20" s="137"/>
      <c r="Y20" s="137"/>
      <c r="Z20" s="137"/>
      <c r="AA20" s="137"/>
      <c r="AB20" s="137"/>
      <c r="AC20" s="137"/>
    </row>
    <row r="21" spans="1:29" ht="18.75" x14ac:dyDescent="0.3">
      <c r="A21" s="136"/>
      <c r="B21" s="136"/>
      <c r="C21" s="136"/>
      <c r="D21" s="146" t="s">
        <v>155</v>
      </c>
      <c r="E21" s="136"/>
      <c r="F21" s="136"/>
      <c r="G21" s="136"/>
      <c r="H21" s="136"/>
      <c r="I21" s="136"/>
      <c r="J21" s="136"/>
      <c r="K21" s="136"/>
      <c r="L21" s="136"/>
      <c r="M21" s="137"/>
      <c r="N21" s="137"/>
      <c r="O21" s="137"/>
      <c r="P21" s="137"/>
      <c r="Q21" s="137"/>
      <c r="R21" s="137"/>
      <c r="S21" s="137"/>
      <c r="T21" s="137"/>
      <c r="U21" s="137"/>
      <c r="V21" s="137"/>
      <c r="W21" s="137"/>
      <c r="X21" s="137"/>
      <c r="Y21" s="137"/>
      <c r="Z21" s="137"/>
      <c r="AA21" s="137"/>
      <c r="AB21" s="137"/>
      <c r="AC21" s="137"/>
    </row>
    <row r="22" spans="1:29" ht="15.75" x14ac:dyDescent="0.25">
      <c r="A22" s="136"/>
      <c r="B22" s="136"/>
      <c r="C22" s="136"/>
      <c r="D22" s="147"/>
      <c r="E22" s="136"/>
      <c r="F22" s="136"/>
      <c r="G22" s="136"/>
      <c r="H22" s="136"/>
      <c r="I22" s="136"/>
      <c r="J22" s="136"/>
      <c r="K22" s="136"/>
      <c r="L22" s="136"/>
      <c r="M22" s="137"/>
      <c r="N22" s="137"/>
      <c r="O22" s="137"/>
      <c r="P22" s="137"/>
      <c r="Q22" s="137"/>
      <c r="R22" s="137"/>
      <c r="S22" s="137"/>
      <c r="T22" s="137"/>
      <c r="U22" s="137"/>
      <c r="V22" s="137"/>
      <c r="W22" s="137"/>
      <c r="X22" s="137"/>
      <c r="Y22" s="137"/>
      <c r="Z22" s="137"/>
      <c r="AA22" s="137"/>
      <c r="AB22" s="137"/>
      <c r="AC22" s="137"/>
    </row>
    <row r="23" spans="1:29" ht="15.75" x14ac:dyDescent="0.25">
      <c r="A23" s="136"/>
      <c r="B23" s="136"/>
      <c r="C23" s="136"/>
      <c r="D23" s="148" t="s">
        <v>156</v>
      </c>
      <c r="E23" s="136"/>
      <c r="F23" s="136"/>
      <c r="G23" s="136"/>
      <c r="H23" s="136"/>
      <c r="I23" s="136"/>
      <c r="J23" s="136"/>
      <c r="K23" s="136"/>
      <c r="L23" s="136"/>
      <c r="M23" s="137"/>
      <c r="N23" s="137"/>
      <c r="O23" s="137"/>
      <c r="P23" s="137"/>
      <c r="Q23" s="137"/>
      <c r="R23" s="137"/>
      <c r="S23" s="137"/>
      <c r="T23" s="137"/>
      <c r="U23" s="137"/>
      <c r="V23" s="137"/>
      <c r="W23" s="137"/>
      <c r="X23" s="137"/>
      <c r="Y23" s="137"/>
      <c r="Z23" s="137"/>
      <c r="AA23" s="137"/>
      <c r="AB23" s="137"/>
      <c r="AC23" s="137"/>
    </row>
    <row r="24" spans="1:29" ht="15.75" x14ac:dyDescent="0.25">
      <c r="A24" s="136"/>
      <c r="B24" s="136"/>
      <c r="C24" s="136"/>
      <c r="D24" s="148" t="s">
        <v>157</v>
      </c>
      <c r="E24" s="136"/>
      <c r="F24" s="136"/>
      <c r="G24" s="136"/>
      <c r="H24" s="136"/>
      <c r="I24" s="136"/>
      <c r="J24" s="136"/>
      <c r="K24" s="136"/>
      <c r="L24" s="136"/>
      <c r="M24" s="137"/>
      <c r="N24" s="137"/>
      <c r="O24" s="137"/>
      <c r="P24" s="137"/>
      <c r="Q24" s="137"/>
      <c r="R24" s="137"/>
      <c r="S24" s="137"/>
      <c r="T24" s="137"/>
      <c r="U24" s="137"/>
      <c r="V24" s="137"/>
      <c r="W24" s="137"/>
      <c r="X24" s="137"/>
      <c r="Y24" s="137"/>
      <c r="Z24" s="137"/>
      <c r="AA24" s="137"/>
      <c r="AB24" s="137"/>
      <c r="AC24" s="137"/>
    </row>
    <row r="25" spans="1:29" ht="15.75" x14ac:dyDescent="0.25">
      <c r="A25" s="136"/>
      <c r="B25" s="136"/>
      <c r="C25" s="136"/>
      <c r="D25" s="148" t="s">
        <v>158</v>
      </c>
      <c r="E25" s="136"/>
      <c r="F25" s="136"/>
      <c r="G25" s="136"/>
      <c r="H25" s="136"/>
      <c r="I25" s="136"/>
      <c r="J25" s="136"/>
      <c r="K25" s="136"/>
      <c r="L25" s="136"/>
      <c r="M25" s="137"/>
      <c r="N25" s="137"/>
      <c r="O25" s="137"/>
      <c r="P25" s="137"/>
      <c r="Q25" s="137"/>
      <c r="R25" s="137"/>
      <c r="S25" s="137"/>
      <c r="T25" s="137"/>
      <c r="U25" s="137"/>
      <c r="V25" s="137"/>
      <c r="W25" s="137"/>
      <c r="X25" s="137"/>
      <c r="Y25" s="137"/>
      <c r="Z25" s="137"/>
      <c r="AA25" s="137"/>
      <c r="AB25" s="137"/>
      <c r="AC25" s="137"/>
    </row>
    <row r="26" spans="1:29" ht="15.75" x14ac:dyDescent="0.25">
      <c r="A26" s="136"/>
      <c r="B26" s="136"/>
      <c r="C26" s="136"/>
      <c r="D26" s="148" t="s">
        <v>159</v>
      </c>
      <c r="E26" s="136"/>
      <c r="F26" s="136"/>
      <c r="G26" s="136"/>
      <c r="H26" s="136"/>
      <c r="I26" s="136"/>
      <c r="J26" s="136"/>
      <c r="K26" s="136"/>
      <c r="L26" s="136"/>
      <c r="M26" s="137"/>
      <c r="N26" s="137"/>
      <c r="O26" s="137"/>
      <c r="P26" s="137"/>
      <c r="Q26" s="137"/>
      <c r="R26" s="137"/>
      <c r="S26" s="137"/>
      <c r="T26" s="137"/>
      <c r="U26" s="137"/>
      <c r="V26" s="137"/>
      <c r="W26" s="137"/>
      <c r="X26" s="137"/>
      <c r="Y26" s="137"/>
      <c r="Z26" s="137"/>
      <c r="AA26" s="137"/>
      <c r="AB26" s="137"/>
      <c r="AC26" s="137"/>
    </row>
    <row r="27" spans="1:29" ht="15.75" x14ac:dyDescent="0.25">
      <c r="A27" s="136"/>
      <c r="B27" s="136"/>
      <c r="C27" s="136"/>
      <c r="D27" s="149" t="s">
        <v>171</v>
      </c>
      <c r="E27" s="136"/>
      <c r="F27" s="136"/>
      <c r="G27" s="136"/>
      <c r="H27" s="136"/>
      <c r="I27" s="136"/>
      <c r="J27" s="136"/>
      <c r="K27" s="136"/>
      <c r="L27" s="136"/>
      <c r="M27" s="137"/>
      <c r="N27" s="137"/>
      <c r="O27" s="137"/>
      <c r="P27" s="137"/>
      <c r="Q27" s="137"/>
      <c r="R27" s="137"/>
      <c r="S27" s="137"/>
      <c r="T27" s="137"/>
      <c r="U27" s="137"/>
      <c r="V27" s="137"/>
      <c r="W27" s="137"/>
      <c r="X27" s="137"/>
      <c r="Y27" s="137"/>
      <c r="Z27" s="137"/>
      <c r="AA27" s="137"/>
      <c r="AB27" s="137"/>
      <c r="AC27" s="137"/>
    </row>
    <row r="28" spans="1:29" ht="15.75" x14ac:dyDescent="0.25">
      <c r="A28" s="136"/>
      <c r="B28" s="136"/>
      <c r="C28" s="136"/>
      <c r="D28" s="149" t="s">
        <v>160</v>
      </c>
      <c r="E28" s="136"/>
      <c r="F28" s="136"/>
      <c r="G28" s="136"/>
      <c r="H28" s="136"/>
      <c r="I28" s="136"/>
      <c r="J28" s="136"/>
      <c r="K28" s="136"/>
      <c r="L28" s="136"/>
      <c r="M28" s="137"/>
      <c r="N28" s="137"/>
      <c r="O28" s="137"/>
      <c r="P28" s="137"/>
      <c r="Q28" s="137"/>
      <c r="R28" s="137"/>
      <c r="S28" s="137"/>
      <c r="T28" s="137"/>
      <c r="U28" s="137"/>
      <c r="V28" s="137"/>
      <c r="W28" s="137"/>
      <c r="X28" s="137"/>
      <c r="Y28" s="137"/>
      <c r="Z28" s="137"/>
      <c r="AA28" s="137"/>
      <c r="AB28" s="137"/>
      <c r="AC28" s="137"/>
    </row>
    <row r="29" spans="1:29" x14ac:dyDescent="0.2">
      <c r="A29" s="136"/>
      <c r="B29" s="136"/>
      <c r="C29" s="136"/>
      <c r="D29" s="136"/>
      <c r="E29" s="136"/>
      <c r="F29" s="136"/>
      <c r="G29" s="136"/>
      <c r="H29" s="136"/>
      <c r="I29" s="136"/>
      <c r="J29" s="136"/>
      <c r="K29" s="136"/>
      <c r="L29" s="136"/>
      <c r="M29" s="137"/>
      <c r="N29" s="137"/>
      <c r="O29" s="137"/>
      <c r="P29" s="137"/>
      <c r="Q29" s="137"/>
      <c r="R29" s="137"/>
      <c r="S29" s="137"/>
      <c r="T29" s="137"/>
      <c r="U29" s="137"/>
      <c r="V29" s="137"/>
      <c r="W29" s="137"/>
      <c r="X29" s="137"/>
      <c r="Y29" s="137"/>
      <c r="Z29" s="137"/>
      <c r="AA29" s="137"/>
      <c r="AB29" s="137"/>
      <c r="AC29" s="137"/>
    </row>
    <row r="30" spans="1:29" x14ac:dyDescent="0.2">
      <c r="A30" s="136"/>
      <c r="B30" s="136"/>
      <c r="C30" s="136"/>
      <c r="D30" s="136"/>
      <c r="E30" s="136"/>
      <c r="F30" s="136"/>
      <c r="G30" s="136"/>
      <c r="H30" s="136"/>
      <c r="I30" s="136"/>
      <c r="J30" s="136"/>
      <c r="K30" s="136"/>
      <c r="L30" s="136"/>
      <c r="M30" s="137"/>
      <c r="N30" s="137"/>
      <c r="O30" s="137"/>
      <c r="P30" s="137"/>
      <c r="Q30" s="137"/>
      <c r="R30" s="137"/>
      <c r="S30" s="137"/>
      <c r="T30" s="137"/>
      <c r="U30" s="137"/>
      <c r="V30" s="137"/>
      <c r="W30" s="137"/>
      <c r="X30" s="137"/>
      <c r="Y30" s="137"/>
      <c r="Z30" s="137"/>
      <c r="AA30" s="137"/>
      <c r="AB30" s="137"/>
      <c r="AC30" s="137"/>
    </row>
    <row r="31" spans="1:29" x14ac:dyDescent="0.2">
      <c r="A31" s="136"/>
      <c r="B31" s="136"/>
      <c r="C31" s="136"/>
      <c r="D31" s="136"/>
      <c r="E31" s="136"/>
      <c r="F31" s="136"/>
      <c r="G31" s="136"/>
      <c r="H31" s="136"/>
      <c r="I31" s="136"/>
      <c r="J31" s="136"/>
      <c r="K31" s="136"/>
      <c r="L31" s="136"/>
      <c r="M31" s="137"/>
      <c r="N31" s="137"/>
      <c r="O31" s="137"/>
      <c r="P31" s="137"/>
      <c r="Q31" s="137"/>
      <c r="R31" s="137"/>
      <c r="S31" s="137"/>
      <c r="T31" s="137"/>
      <c r="U31" s="137"/>
      <c r="V31" s="137"/>
      <c r="W31" s="137"/>
      <c r="X31" s="137"/>
      <c r="Y31" s="137"/>
      <c r="Z31" s="137"/>
      <c r="AA31" s="137"/>
      <c r="AB31" s="137"/>
      <c r="AC31" s="137"/>
    </row>
    <row r="32" spans="1:29" x14ac:dyDescent="0.2">
      <c r="A32" s="136"/>
      <c r="B32" s="136"/>
      <c r="C32" s="136"/>
      <c r="D32" s="136"/>
      <c r="E32" s="136"/>
      <c r="F32" s="136"/>
      <c r="G32" s="136"/>
      <c r="H32" s="136"/>
      <c r="I32" s="136"/>
      <c r="J32" s="136"/>
      <c r="K32" s="136"/>
      <c r="L32" s="136"/>
      <c r="M32" s="137"/>
      <c r="N32" s="137"/>
      <c r="O32" s="137"/>
      <c r="P32" s="137"/>
      <c r="Q32" s="137"/>
      <c r="R32" s="137"/>
      <c r="S32" s="137"/>
      <c r="T32" s="137"/>
      <c r="U32" s="137"/>
      <c r="V32" s="137"/>
      <c r="W32" s="137"/>
      <c r="X32" s="137"/>
      <c r="Y32" s="137"/>
      <c r="Z32" s="137"/>
      <c r="AA32" s="137"/>
      <c r="AB32" s="137"/>
      <c r="AC32" s="137"/>
    </row>
    <row r="33" spans="1:29" x14ac:dyDescent="0.2">
      <c r="A33" s="136"/>
      <c r="B33" s="136"/>
      <c r="C33" s="136"/>
      <c r="D33" s="136"/>
      <c r="E33" s="136"/>
      <c r="F33" s="136"/>
      <c r="G33" s="136"/>
      <c r="H33" s="136"/>
      <c r="I33" s="136"/>
      <c r="J33" s="136"/>
      <c r="K33" s="136"/>
      <c r="L33" s="136"/>
      <c r="M33" s="137"/>
      <c r="N33" s="137"/>
      <c r="O33" s="137"/>
      <c r="P33" s="137"/>
      <c r="Q33" s="137"/>
      <c r="R33" s="137"/>
      <c r="S33" s="137"/>
      <c r="T33" s="137"/>
      <c r="U33" s="137"/>
      <c r="V33" s="137"/>
      <c r="W33" s="137"/>
      <c r="X33" s="137"/>
      <c r="Y33" s="137"/>
      <c r="Z33" s="137"/>
      <c r="AA33" s="137"/>
      <c r="AB33" s="137"/>
      <c r="AC33" s="137"/>
    </row>
    <row r="34" spans="1:29" x14ac:dyDescent="0.2">
      <c r="A34" s="136"/>
      <c r="B34" s="136"/>
      <c r="C34" s="136"/>
      <c r="D34" s="136"/>
      <c r="E34" s="136"/>
      <c r="F34" s="136"/>
      <c r="G34" s="136"/>
      <c r="H34" s="136"/>
      <c r="I34" s="136"/>
      <c r="J34" s="136"/>
      <c r="K34" s="136"/>
      <c r="L34" s="136"/>
      <c r="M34" s="137"/>
      <c r="N34" s="137"/>
      <c r="O34" s="137"/>
      <c r="P34" s="137"/>
      <c r="Q34" s="137"/>
      <c r="R34" s="137"/>
      <c r="S34" s="137"/>
      <c r="T34" s="137"/>
      <c r="U34" s="137"/>
      <c r="V34" s="137"/>
      <c r="W34" s="137"/>
      <c r="X34" s="137"/>
      <c r="Y34" s="137"/>
      <c r="Z34" s="137"/>
      <c r="AA34" s="137"/>
      <c r="AB34" s="137"/>
      <c r="AC34" s="137"/>
    </row>
    <row r="35" spans="1:29" x14ac:dyDescent="0.2">
      <c r="A35" s="136"/>
      <c r="B35" s="136"/>
      <c r="C35" s="136"/>
      <c r="D35" s="136"/>
      <c r="E35" s="136"/>
      <c r="F35" s="136"/>
      <c r="G35" s="136"/>
      <c r="H35" s="136"/>
      <c r="I35" s="136"/>
      <c r="J35" s="136"/>
      <c r="K35" s="136"/>
      <c r="L35" s="136"/>
      <c r="M35" s="137"/>
      <c r="N35" s="137"/>
      <c r="O35" s="137"/>
      <c r="P35" s="137"/>
      <c r="Q35" s="137"/>
      <c r="R35" s="137"/>
      <c r="S35" s="137"/>
      <c r="T35" s="137"/>
      <c r="U35" s="137"/>
      <c r="V35" s="137"/>
      <c r="W35" s="137"/>
      <c r="X35" s="137"/>
      <c r="Y35" s="137"/>
      <c r="Z35" s="137"/>
      <c r="AA35" s="137"/>
      <c r="AB35" s="137"/>
      <c r="AC35" s="137"/>
    </row>
    <row r="36" spans="1:29" x14ac:dyDescent="0.2">
      <c r="A36" s="136"/>
      <c r="B36" s="136"/>
      <c r="C36" s="136"/>
      <c r="D36" s="136"/>
      <c r="E36" s="136"/>
      <c r="F36" s="136"/>
      <c r="G36" s="136"/>
      <c r="H36" s="136"/>
      <c r="I36" s="136"/>
      <c r="J36" s="136"/>
      <c r="K36" s="136"/>
      <c r="L36" s="136"/>
      <c r="M36" s="137"/>
      <c r="N36" s="137"/>
      <c r="O36" s="137"/>
      <c r="P36" s="137"/>
      <c r="Q36" s="137"/>
      <c r="R36" s="137"/>
      <c r="S36" s="137"/>
      <c r="T36" s="137"/>
      <c r="U36" s="137"/>
      <c r="V36" s="137"/>
      <c r="W36" s="137"/>
      <c r="X36" s="137"/>
      <c r="Y36" s="137"/>
      <c r="Z36" s="137"/>
      <c r="AA36" s="137"/>
      <c r="AB36" s="137"/>
      <c r="AC36" s="137"/>
    </row>
    <row r="37" spans="1:29" x14ac:dyDescent="0.2">
      <c r="A37" s="150"/>
      <c r="B37" s="150"/>
      <c r="C37" s="150"/>
      <c r="D37" s="150"/>
      <c r="E37" s="150"/>
      <c r="F37" s="150"/>
      <c r="G37" s="150"/>
      <c r="H37" s="150"/>
      <c r="I37" s="150"/>
      <c r="J37" s="150"/>
      <c r="K37" s="150"/>
      <c r="L37" s="150"/>
    </row>
    <row r="38" spans="1:29" x14ac:dyDescent="0.2">
      <c r="A38" s="150"/>
      <c r="B38" s="150"/>
      <c r="C38" s="150"/>
      <c r="D38" s="150"/>
      <c r="E38" s="150"/>
      <c r="F38" s="150"/>
      <c r="G38" s="150"/>
      <c r="H38" s="150"/>
      <c r="I38" s="150"/>
      <c r="J38" s="150"/>
      <c r="K38" s="150"/>
      <c r="L38" s="150"/>
    </row>
    <row r="39" spans="1:29" x14ac:dyDescent="0.2">
      <c r="A39" s="150"/>
      <c r="B39" s="150"/>
      <c r="C39" s="150"/>
      <c r="D39" s="150"/>
      <c r="E39" s="150"/>
      <c r="F39" s="150"/>
      <c r="G39" s="150"/>
      <c r="H39" s="150"/>
      <c r="I39" s="150"/>
      <c r="J39" s="150"/>
      <c r="K39" s="150"/>
      <c r="L39" s="150"/>
    </row>
    <row r="40" spans="1:29" x14ac:dyDescent="0.2">
      <c r="A40" s="150"/>
      <c r="B40" s="150"/>
      <c r="C40" s="150"/>
      <c r="D40" s="150"/>
      <c r="E40" s="150"/>
      <c r="F40" s="150"/>
      <c r="G40" s="150"/>
      <c r="H40" s="150"/>
      <c r="I40" s="150"/>
      <c r="J40" s="150"/>
      <c r="K40" s="150"/>
      <c r="L40" s="150"/>
    </row>
    <row r="41" spans="1:29" x14ac:dyDescent="0.2">
      <c r="A41" s="150"/>
      <c r="B41" s="150"/>
      <c r="C41" s="150"/>
      <c r="D41" s="150"/>
      <c r="E41" s="150"/>
      <c r="F41" s="150"/>
      <c r="G41" s="150"/>
      <c r="H41" s="150"/>
      <c r="I41" s="150"/>
      <c r="J41" s="150"/>
      <c r="K41" s="150"/>
      <c r="L41" s="150"/>
    </row>
    <row r="42" spans="1:29" x14ac:dyDescent="0.2">
      <c r="A42" s="150"/>
      <c r="B42" s="150"/>
      <c r="C42" s="150"/>
      <c r="D42" s="150"/>
      <c r="E42" s="150"/>
      <c r="F42" s="150"/>
      <c r="G42" s="150"/>
      <c r="H42" s="150"/>
      <c r="I42" s="150"/>
      <c r="J42" s="150"/>
      <c r="K42" s="150"/>
      <c r="L42" s="150"/>
    </row>
    <row r="43" spans="1:29" x14ac:dyDescent="0.2">
      <c r="A43" s="150"/>
      <c r="B43" s="150"/>
      <c r="C43" s="150"/>
      <c r="D43" s="150"/>
      <c r="E43" s="150"/>
      <c r="F43" s="150"/>
      <c r="G43" s="150"/>
      <c r="H43" s="150"/>
      <c r="I43" s="150"/>
      <c r="J43" s="150"/>
      <c r="K43" s="150"/>
      <c r="L43" s="150"/>
    </row>
    <row r="44" spans="1:29" x14ac:dyDescent="0.2">
      <c r="A44" s="150"/>
      <c r="B44" s="150"/>
      <c r="C44" s="150"/>
      <c r="D44" s="150"/>
      <c r="E44" s="150"/>
      <c r="F44" s="150"/>
      <c r="G44" s="150"/>
      <c r="H44" s="150"/>
      <c r="I44" s="150"/>
      <c r="J44" s="150"/>
      <c r="K44" s="150"/>
      <c r="L44" s="150"/>
    </row>
    <row r="45" spans="1:29" x14ac:dyDescent="0.2">
      <c r="A45" s="150"/>
      <c r="B45" s="150"/>
      <c r="C45" s="150"/>
      <c r="D45" s="150"/>
      <c r="E45" s="150"/>
      <c r="F45" s="150"/>
      <c r="G45" s="150"/>
      <c r="H45" s="150"/>
      <c r="I45" s="150"/>
      <c r="J45" s="150"/>
      <c r="K45" s="150"/>
      <c r="L45" s="150"/>
    </row>
    <row r="46" spans="1:29" x14ac:dyDescent="0.2">
      <c r="A46" s="150"/>
      <c r="B46" s="150"/>
      <c r="C46" s="150"/>
      <c r="D46" s="150"/>
      <c r="E46" s="150"/>
      <c r="F46" s="150"/>
      <c r="G46" s="150"/>
      <c r="H46" s="150"/>
      <c r="I46" s="150"/>
      <c r="J46" s="150"/>
      <c r="K46" s="150"/>
      <c r="L46" s="150"/>
    </row>
    <row r="47" spans="1:29" x14ac:dyDescent="0.2">
      <c r="A47" s="150"/>
      <c r="B47" s="150"/>
      <c r="C47" s="150"/>
      <c r="D47" s="150"/>
      <c r="E47" s="150"/>
      <c r="F47" s="150"/>
      <c r="G47" s="150"/>
      <c r="H47" s="150"/>
      <c r="I47" s="150"/>
      <c r="J47" s="150"/>
      <c r="K47" s="150"/>
      <c r="L47" s="150"/>
    </row>
    <row r="48" spans="1:29" x14ac:dyDescent="0.2">
      <c r="A48" s="150"/>
      <c r="B48" s="150"/>
      <c r="C48" s="150"/>
      <c r="D48" s="150"/>
      <c r="E48" s="150"/>
      <c r="F48" s="150"/>
      <c r="G48" s="150"/>
      <c r="H48" s="150"/>
      <c r="I48" s="150"/>
      <c r="J48" s="150"/>
      <c r="K48" s="150"/>
      <c r="L48" s="150"/>
    </row>
    <row r="49" spans="1:12" x14ac:dyDescent="0.2">
      <c r="A49" s="150"/>
      <c r="B49" s="150"/>
      <c r="C49" s="150"/>
      <c r="D49" s="150"/>
      <c r="E49" s="150"/>
      <c r="F49" s="150"/>
      <c r="G49" s="150"/>
      <c r="H49" s="150"/>
      <c r="I49" s="150"/>
      <c r="J49" s="150"/>
      <c r="K49" s="150"/>
      <c r="L49" s="150"/>
    </row>
    <row r="50" spans="1:12" x14ac:dyDescent="0.2">
      <c r="A50" s="150"/>
      <c r="B50" s="150"/>
      <c r="C50" s="150"/>
      <c r="D50" s="150"/>
      <c r="E50" s="150"/>
      <c r="F50" s="150"/>
      <c r="G50" s="150"/>
      <c r="H50" s="150"/>
      <c r="I50" s="150"/>
      <c r="J50" s="150"/>
      <c r="K50" s="150"/>
      <c r="L50" s="150"/>
    </row>
    <row r="51" spans="1:12" x14ac:dyDescent="0.2">
      <c r="A51" s="150"/>
      <c r="B51" s="150"/>
      <c r="C51" s="150"/>
      <c r="D51" s="150"/>
      <c r="E51" s="150"/>
      <c r="F51" s="150"/>
      <c r="G51" s="150"/>
      <c r="H51" s="150"/>
      <c r="I51" s="150"/>
      <c r="J51" s="150"/>
      <c r="K51" s="150"/>
      <c r="L51" s="150"/>
    </row>
    <row r="52" spans="1:12" x14ac:dyDescent="0.2">
      <c r="A52" s="150"/>
      <c r="B52" s="150"/>
      <c r="C52" s="150"/>
      <c r="D52" s="150"/>
      <c r="E52" s="150"/>
      <c r="F52" s="150"/>
      <c r="G52" s="150"/>
      <c r="H52" s="150"/>
      <c r="I52" s="150"/>
      <c r="J52" s="150"/>
      <c r="K52" s="150"/>
      <c r="L52" s="150"/>
    </row>
    <row r="53" spans="1:12" x14ac:dyDescent="0.2">
      <c r="A53" s="150"/>
      <c r="B53" s="150"/>
      <c r="C53" s="150"/>
      <c r="D53" s="150"/>
      <c r="E53" s="150"/>
      <c r="F53" s="150"/>
      <c r="G53" s="150"/>
      <c r="H53" s="150"/>
      <c r="I53" s="150"/>
      <c r="J53" s="150"/>
      <c r="K53" s="150"/>
      <c r="L53" s="150"/>
    </row>
    <row r="54" spans="1:12" x14ac:dyDescent="0.2">
      <c r="A54" s="150"/>
      <c r="B54" s="150"/>
      <c r="C54" s="150"/>
      <c r="D54" s="150"/>
      <c r="E54" s="150"/>
      <c r="F54" s="150"/>
      <c r="G54" s="150"/>
      <c r="H54" s="150"/>
      <c r="I54" s="150"/>
      <c r="J54" s="150"/>
      <c r="K54" s="150"/>
      <c r="L54" s="150"/>
    </row>
    <row r="55" spans="1:12" x14ac:dyDescent="0.2">
      <c r="A55" s="150"/>
      <c r="B55" s="150"/>
      <c r="C55" s="150"/>
      <c r="D55" s="150"/>
      <c r="E55" s="150"/>
      <c r="F55" s="150"/>
      <c r="G55" s="150"/>
      <c r="H55" s="150"/>
      <c r="I55" s="150"/>
      <c r="J55" s="150"/>
      <c r="K55" s="150"/>
      <c r="L55" s="150"/>
    </row>
    <row r="56" spans="1:12" x14ac:dyDescent="0.2">
      <c r="A56" s="150"/>
      <c r="B56" s="150"/>
      <c r="C56" s="150"/>
      <c r="D56" s="150"/>
      <c r="E56" s="150"/>
      <c r="F56" s="150"/>
      <c r="G56" s="150"/>
      <c r="H56" s="150"/>
      <c r="I56" s="150"/>
      <c r="J56" s="150"/>
      <c r="K56" s="150"/>
      <c r="L56" s="150"/>
    </row>
    <row r="57" spans="1:12" x14ac:dyDescent="0.2">
      <c r="A57" s="150"/>
      <c r="B57" s="150"/>
      <c r="C57" s="150"/>
      <c r="D57" s="150"/>
      <c r="E57" s="150"/>
      <c r="F57" s="150"/>
      <c r="G57" s="150"/>
      <c r="H57" s="150"/>
      <c r="I57" s="150"/>
      <c r="J57" s="150"/>
      <c r="K57" s="150"/>
      <c r="L57" s="150"/>
    </row>
    <row r="58" spans="1:12" x14ac:dyDescent="0.2">
      <c r="A58" s="150"/>
      <c r="B58" s="150"/>
      <c r="C58" s="150"/>
      <c r="D58" s="150"/>
      <c r="E58" s="150"/>
      <c r="F58" s="150"/>
      <c r="G58" s="150"/>
      <c r="H58" s="150"/>
      <c r="I58" s="150"/>
      <c r="J58" s="150"/>
      <c r="K58" s="150"/>
      <c r="L58" s="150"/>
    </row>
    <row r="59" spans="1:12" x14ac:dyDescent="0.2">
      <c r="A59" s="150"/>
      <c r="B59" s="150"/>
      <c r="C59" s="150"/>
      <c r="D59" s="150"/>
      <c r="E59" s="150"/>
      <c r="F59" s="150"/>
      <c r="G59" s="150"/>
      <c r="H59" s="150"/>
      <c r="I59" s="150"/>
      <c r="J59" s="150"/>
      <c r="K59" s="150"/>
      <c r="L59" s="150"/>
    </row>
    <row r="60" spans="1:12" x14ac:dyDescent="0.2">
      <c r="A60" s="150"/>
      <c r="B60" s="150"/>
      <c r="C60" s="150"/>
      <c r="D60" s="150"/>
      <c r="E60" s="150"/>
      <c r="F60" s="150"/>
      <c r="G60" s="150"/>
      <c r="H60" s="150"/>
      <c r="I60" s="150"/>
      <c r="J60" s="150"/>
      <c r="K60" s="150"/>
      <c r="L60" s="150"/>
    </row>
    <row r="61" spans="1:12" x14ac:dyDescent="0.2">
      <c r="A61" s="150"/>
      <c r="B61" s="150"/>
      <c r="C61" s="150"/>
      <c r="D61" s="150"/>
      <c r="E61" s="150"/>
      <c r="F61" s="150"/>
      <c r="G61" s="150"/>
      <c r="H61" s="150"/>
      <c r="I61" s="150"/>
      <c r="J61" s="150"/>
      <c r="K61" s="150"/>
      <c r="L61" s="150"/>
    </row>
    <row r="62" spans="1:12" x14ac:dyDescent="0.2">
      <c r="A62" s="150"/>
      <c r="B62" s="150"/>
      <c r="C62" s="150"/>
      <c r="D62" s="150"/>
      <c r="E62" s="150"/>
      <c r="F62" s="150"/>
      <c r="G62" s="150"/>
      <c r="H62" s="150"/>
      <c r="I62" s="150"/>
      <c r="J62" s="150"/>
      <c r="K62" s="150"/>
      <c r="L62" s="150"/>
    </row>
    <row r="63" spans="1:12" x14ac:dyDescent="0.2">
      <c r="A63" s="150"/>
      <c r="B63" s="150"/>
      <c r="C63" s="150"/>
      <c r="D63" s="150"/>
      <c r="E63" s="150"/>
      <c r="F63" s="150"/>
      <c r="G63" s="150"/>
      <c r="H63" s="150"/>
      <c r="I63" s="150"/>
      <c r="J63" s="150"/>
      <c r="K63" s="150"/>
      <c r="L63" s="150"/>
    </row>
    <row r="64" spans="1:12" x14ac:dyDescent="0.2">
      <c r="A64" s="150"/>
      <c r="B64" s="150"/>
      <c r="C64" s="150"/>
      <c r="D64" s="150"/>
      <c r="E64" s="150"/>
      <c r="F64" s="150"/>
      <c r="G64" s="150"/>
      <c r="H64" s="150"/>
      <c r="I64" s="150"/>
      <c r="J64" s="150"/>
      <c r="K64" s="150"/>
      <c r="L64" s="150"/>
    </row>
    <row r="65" spans="1:12" x14ac:dyDescent="0.2">
      <c r="A65" s="150"/>
      <c r="B65" s="150"/>
      <c r="C65" s="150"/>
      <c r="D65" s="150"/>
      <c r="E65" s="150"/>
      <c r="F65" s="150"/>
      <c r="G65" s="150"/>
      <c r="H65" s="150"/>
      <c r="I65" s="150"/>
      <c r="J65" s="150"/>
      <c r="K65" s="150"/>
      <c r="L65" s="150"/>
    </row>
    <row r="66" spans="1:12" x14ac:dyDescent="0.2">
      <c r="A66" s="150"/>
      <c r="B66" s="150"/>
      <c r="C66" s="150"/>
      <c r="D66" s="150"/>
      <c r="E66" s="150"/>
      <c r="F66" s="150"/>
      <c r="G66" s="150"/>
      <c r="H66" s="150"/>
      <c r="I66" s="150"/>
      <c r="J66" s="150"/>
      <c r="K66" s="150"/>
      <c r="L66" s="150"/>
    </row>
    <row r="67" spans="1:12" x14ac:dyDescent="0.2">
      <c r="A67" s="150"/>
      <c r="B67" s="150"/>
      <c r="C67" s="150"/>
      <c r="D67" s="150"/>
      <c r="E67" s="150"/>
      <c r="F67" s="150"/>
      <c r="G67" s="150"/>
      <c r="H67" s="150"/>
      <c r="I67" s="150"/>
      <c r="J67" s="150"/>
      <c r="K67" s="150"/>
      <c r="L67" s="150"/>
    </row>
    <row r="68" spans="1:12" x14ac:dyDescent="0.2">
      <c r="A68" s="150"/>
      <c r="B68" s="150"/>
      <c r="C68" s="150"/>
      <c r="D68" s="150"/>
      <c r="E68" s="150"/>
      <c r="F68" s="150"/>
      <c r="G68" s="150"/>
      <c r="H68" s="150"/>
      <c r="I68" s="150"/>
      <c r="J68" s="150"/>
      <c r="K68" s="150"/>
      <c r="L68" s="150"/>
    </row>
    <row r="69" spans="1:12" x14ac:dyDescent="0.2">
      <c r="A69" s="150"/>
      <c r="B69" s="150"/>
      <c r="C69" s="150"/>
      <c r="D69" s="150"/>
      <c r="E69" s="150"/>
      <c r="F69" s="150"/>
      <c r="G69" s="150"/>
      <c r="H69" s="150"/>
      <c r="I69" s="150"/>
      <c r="J69" s="150"/>
      <c r="K69" s="150"/>
      <c r="L69" s="150"/>
    </row>
    <row r="70" spans="1:12" x14ac:dyDescent="0.2">
      <c r="A70" s="150"/>
      <c r="B70" s="150"/>
      <c r="C70" s="150"/>
      <c r="D70" s="150"/>
      <c r="E70" s="150"/>
      <c r="F70" s="150"/>
      <c r="G70" s="150"/>
      <c r="H70" s="150"/>
      <c r="I70" s="150"/>
      <c r="J70" s="150"/>
      <c r="K70" s="150"/>
      <c r="L70" s="150"/>
    </row>
    <row r="71" spans="1:12" x14ac:dyDescent="0.2">
      <c r="A71" s="150"/>
      <c r="B71" s="150"/>
      <c r="C71" s="150"/>
      <c r="D71" s="150"/>
      <c r="E71" s="150"/>
      <c r="F71" s="150"/>
      <c r="G71" s="150"/>
      <c r="H71" s="150"/>
      <c r="I71" s="150"/>
      <c r="J71" s="150"/>
      <c r="K71" s="150"/>
      <c r="L71" s="150"/>
    </row>
    <row r="72" spans="1:12" x14ac:dyDescent="0.2">
      <c r="A72" s="150"/>
      <c r="B72" s="150"/>
      <c r="C72" s="150"/>
      <c r="D72" s="150"/>
      <c r="E72" s="150"/>
      <c r="F72" s="150"/>
      <c r="G72" s="150"/>
      <c r="H72" s="150"/>
      <c r="I72" s="150"/>
      <c r="J72" s="150"/>
      <c r="K72" s="150"/>
      <c r="L72" s="150"/>
    </row>
    <row r="73" spans="1:12" x14ac:dyDescent="0.2">
      <c r="A73" s="150"/>
      <c r="B73" s="150"/>
      <c r="C73" s="150"/>
      <c r="D73" s="150"/>
      <c r="E73" s="150"/>
      <c r="F73" s="150"/>
      <c r="G73" s="150"/>
      <c r="H73" s="150"/>
      <c r="I73" s="150"/>
      <c r="J73" s="150"/>
      <c r="K73" s="150"/>
      <c r="L73" s="150"/>
    </row>
    <row r="74" spans="1:12" x14ac:dyDescent="0.2">
      <c r="A74" s="150"/>
      <c r="B74" s="150"/>
      <c r="C74" s="150"/>
      <c r="D74" s="150"/>
      <c r="E74" s="150"/>
      <c r="F74" s="150"/>
      <c r="G74" s="150"/>
      <c r="H74" s="150"/>
      <c r="I74" s="150"/>
      <c r="J74" s="150"/>
      <c r="K74" s="150"/>
      <c r="L74" s="150"/>
    </row>
    <row r="75" spans="1:12" x14ac:dyDescent="0.2">
      <c r="A75" s="150"/>
      <c r="B75" s="150"/>
      <c r="C75" s="150"/>
      <c r="D75" s="150"/>
      <c r="E75" s="150"/>
      <c r="F75" s="150"/>
      <c r="G75" s="150"/>
      <c r="H75" s="150"/>
      <c r="I75" s="150"/>
      <c r="J75" s="150"/>
      <c r="K75" s="150"/>
      <c r="L75" s="150"/>
    </row>
    <row r="76" spans="1:12" x14ac:dyDescent="0.2">
      <c r="A76" s="150"/>
      <c r="B76" s="150"/>
      <c r="C76" s="150"/>
      <c r="D76" s="150"/>
      <c r="E76" s="150"/>
      <c r="F76" s="150"/>
      <c r="G76" s="150"/>
      <c r="H76" s="150"/>
      <c r="I76" s="150"/>
      <c r="J76" s="150"/>
      <c r="K76" s="150"/>
      <c r="L76" s="150"/>
    </row>
    <row r="77" spans="1:12" x14ac:dyDescent="0.2">
      <c r="A77" s="150"/>
      <c r="B77" s="150"/>
      <c r="C77" s="150"/>
      <c r="D77" s="150"/>
      <c r="E77" s="150"/>
      <c r="F77" s="150"/>
      <c r="G77" s="150"/>
      <c r="H77" s="150"/>
      <c r="I77" s="150"/>
      <c r="J77" s="150"/>
      <c r="K77" s="150"/>
      <c r="L77" s="150"/>
    </row>
    <row r="78" spans="1:12" x14ac:dyDescent="0.2">
      <c r="A78" s="150"/>
      <c r="B78" s="150"/>
      <c r="C78" s="150"/>
      <c r="D78" s="150"/>
      <c r="E78" s="150"/>
      <c r="F78" s="150"/>
      <c r="G78" s="150"/>
      <c r="H78" s="150"/>
      <c r="I78" s="150"/>
      <c r="J78" s="150"/>
      <c r="K78" s="150"/>
      <c r="L78" s="150"/>
    </row>
    <row r="79" spans="1:12" x14ac:dyDescent="0.2">
      <c r="A79" s="150"/>
      <c r="B79" s="150"/>
      <c r="C79" s="150"/>
      <c r="D79" s="150"/>
      <c r="E79" s="150"/>
      <c r="F79" s="150"/>
      <c r="G79" s="150"/>
      <c r="H79" s="150"/>
      <c r="I79" s="150"/>
      <c r="J79" s="150"/>
      <c r="K79" s="150"/>
      <c r="L79" s="150"/>
    </row>
    <row r="80" spans="1:12" x14ac:dyDescent="0.2">
      <c r="A80" s="150"/>
      <c r="B80" s="150"/>
      <c r="C80" s="150"/>
      <c r="D80" s="150"/>
      <c r="E80" s="150"/>
      <c r="F80" s="150"/>
      <c r="G80" s="150"/>
      <c r="H80" s="150"/>
      <c r="I80" s="150"/>
      <c r="J80" s="150"/>
      <c r="K80" s="150"/>
      <c r="L80" s="150"/>
    </row>
    <row r="81" spans="1:12" x14ac:dyDescent="0.2">
      <c r="A81" s="150"/>
      <c r="B81" s="150"/>
      <c r="C81" s="150"/>
      <c r="D81" s="150"/>
      <c r="E81" s="150"/>
      <c r="F81" s="150"/>
      <c r="G81" s="150"/>
      <c r="H81" s="150"/>
      <c r="I81" s="150"/>
      <c r="J81" s="150"/>
      <c r="K81" s="150"/>
      <c r="L81" s="150"/>
    </row>
    <row r="82" spans="1:12" x14ac:dyDescent="0.2">
      <c r="A82" s="150"/>
      <c r="B82" s="150"/>
      <c r="C82" s="150"/>
      <c r="D82" s="150"/>
      <c r="E82" s="150"/>
      <c r="F82" s="150"/>
      <c r="G82" s="150"/>
      <c r="H82" s="150"/>
      <c r="I82" s="150"/>
      <c r="J82" s="150"/>
      <c r="K82" s="150"/>
      <c r="L82" s="150"/>
    </row>
    <row r="83" spans="1:12" x14ac:dyDescent="0.2">
      <c r="A83" s="150"/>
      <c r="B83" s="150"/>
      <c r="C83" s="150"/>
      <c r="D83" s="150"/>
      <c r="E83" s="150"/>
      <c r="F83" s="150"/>
      <c r="G83" s="150"/>
      <c r="H83" s="150"/>
      <c r="I83" s="150"/>
      <c r="J83" s="150"/>
      <c r="K83" s="150"/>
      <c r="L83" s="150"/>
    </row>
    <row r="84" spans="1:12" x14ac:dyDescent="0.2">
      <c r="A84" s="150"/>
      <c r="B84" s="150"/>
      <c r="C84" s="150"/>
      <c r="D84" s="150"/>
      <c r="E84" s="150"/>
      <c r="F84" s="150"/>
      <c r="G84" s="150"/>
      <c r="H84" s="150"/>
      <c r="I84" s="150"/>
      <c r="J84" s="150"/>
      <c r="K84" s="150"/>
      <c r="L84" s="150"/>
    </row>
    <row r="85" spans="1:12" x14ac:dyDescent="0.2">
      <c r="A85" s="150"/>
      <c r="B85" s="150"/>
      <c r="C85" s="150"/>
      <c r="D85" s="150"/>
      <c r="E85" s="150"/>
      <c r="F85" s="150"/>
      <c r="G85" s="150"/>
      <c r="H85" s="150"/>
      <c r="I85" s="150"/>
      <c r="J85" s="150"/>
      <c r="K85" s="150"/>
      <c r="L85" s="150"/>
    </row>
    <row r="86" spans="1:12" x14ac:dyDescent="0.2">
      <c r="A86" s="150"/>
      <c r="B86" s="150"/>
      <c r="C86" s="150"/>
      <c r="D86" s="150"/>
      <c r="E86" s="150"/>
      <c r="F86" s="150"/>
      <c r="G86" s="150"/>
      <c r="H86" s="150"/>
      <c r="I86" s="150"/>
      <c r="J86" s="150"/>
      <c r="K86" s="150"/>
      <c r="L86" s="150"/>
    </row>
    <row r="87" spans="1:12" x14ac:dyDescent="0.2">
      <c r="A87" s="150"/>
      <c r="B87" s="150"/>
      <c r="C87" s="150"/>
      <c r="D87" s="150"/>
      <c r="E87" s="150"/>
      <c r="F87" s="150"/>
      <c r="G87" s="150"/>
      <c r="H87" s="150"/>
      <c r="I87" s="150"/>
      <c r="J87" s="150"/>
      <c r="K87" s="150"/>
      <c r="L87" s="150"/>
    </row>
    <row r="88" spans="1:12" x14ac:dyDescent="0.2">
      <c r="A88" s="150"/>
      <c r="B88" s="150"/>
      <c r="C88" s="150"/>
      <c r="D88" s="150"/>
      <c r="E88" s="150"/>
      <c r="F88" s="150"/>
      <c r="G88" s="150"/>
      <c r="H88" s="150"/>
      <c r="I88" s="150"/>
      <c r="J88" s="150"/>
      <c r="K88" s="150"/>
      <c r="L88" s="150"/>
    </row>
    <row r="89" spans="1:12" x14ac:dyDescent="0.2">
      <c r="A89" s="150"/>
      <c r="B89" s="150"/>
      <c r="C89" s="150"/>
      <c r="D89" s="150"/>
      <c r="E89" s="150"/>
      <c r="F89" s="150"/>
      <c r="G89" s="150"/>
      <c r="H89" s="150"/>
      <c r="I89" s="150"/>
      <c r="J89" s="150"/>
      <c r="K89" s="150"/>
      <c r="L89" s="150"/>
    </row>
    <row r="90" spans="1:12" x14ac:dyDescent="0.2">
      <c r="A90" s="150"/>
      <c r="B90" s="150"/>
      <c r="C90" s="150"/>
      <c r="D90" s="150"/>
      <c r="E90" s="150"/>
      <c r="F90" s="150"/>
      <c r="G90" s="150"/>
      <c r="H90" s="150"/>
      <c r="I90" s="150"/>
      <c r="J90" s="150"/>
      <c r="K90" s="150"/>
      <c r="L90" s="150"/>
    </row>
    <row r="91" spans="1:12" x14ac:dyDescent="0.2">
      <c r="A91" s="150"/>
      <c r="B91" s="150"/>
      <c r="C91" s="150"/>
      <c r="D91" s="150"/>
      <c r="E91" s="150"/>
      <c r="F91" s="150"/>
      <c r="G91" s="150"/>
      <c r="H91" s="150"/>
      <c r="I91" s="150"/>
      <c r="J91" s="150"/>
      <c r="K91" s="150"/>
      <c r="L91" s="150"/>
    </row>
    <row r="92" spans="1:12" x14ac:dyDescent="0.2">
      <c r="A92" s="150"/>
      <c r="B92" s="150"/>
      <c r="C92" s="150"/>
      <c r="D92" s="150"/>
      <c r="E92" s="150"/>
      <c r="F92" s="150"/>
      <c r="G92" s="150"/>
      <c r="H92" s="150"/>
      <c r="I92" s="150"/>
      <c r="J92" s="150"/>
      <c r="K92" s="150"/>
      <c r="L92" s="150"/>
    </row>
    <row r="93" spans="1:12" x14ac:dyDescent="0.2">
      <c r="A93" s="150"/>
      <c r="B93" s="150"/>
      <c r="C93" s="150"/>
      <c r="D93" s="150"/>
      <c r="E93" s="150"/>
      <c r="F93" s="150"/>
      <c r="G93" s="150"/>
      <c r="H93" s="150"/>
      <c r="I93" s="150"/>
      <c r="J93" s="150"/>
      <c r="K93" s="150"/>
      <c r="L93" s="150"/>
    </row>
    <row r="94" spans="1:12" x14ac:dyDescent="0.2">
      <c r="A94" s="150"/>
      <c r="B94" s="150"/>
      <c r="C94" s="150"/>
      <c r="D94" s="150"/>
      <c r="E94" s="150"/>
      <c r="F94" s="150"/>
      <c r="G94" s="150"/>
      <c r="H94" s="150"/>
      <c r="I94" s="150"/>
      <c r="J94" s="150"/>
      <c r="K94" s="150"/>
      <c r="L94" s="150"/>
    </row>
    <row r="95" spans="1:12" x14ac:dyDescent="0.2">
      <c r="A95" s="150"/>
      <c r="B95" s="150"/>
      <c r="C95" s="150"/>
      <c r="D95" s="150"/>
      <c r="E95" s="150"/>
      <c r="F95" s="150"/>
      <c r="G95" s="150"/>
      <c r="H95" s="150"/>
      <c r="I95" s="150"/>
      <c r="J95" s="150"/>
      <c r="K95" s="150"/>
      <c r="L95" s="150"/>
    </row>
    <row r="96" spans="1:12" x14ac:dyDescent="0.2">
      <c r="A96" s="150"/>
      <c r="B96" s="150"/>
      <c r="C96" s="150"/>
      <c r="D96" s="150"/>
      <c r="E96" s="150"/>
      <c r="F96" s="150"/>
      <c r="G96" s="150"/>
      <c r="H96" s="150"/>
      <c r="I96" s="150"/>
      <c r="J96" s="150"/>
      <c r="K96" s="150"/>
      <c r="L96" s="150"/>
    </row>
    <row r="97" spans="1:12" x14ac:dyDescent="0.2">
      <c r="A97" s="150"/>
      <c r="B97" s="150"/>
      <c r="C97" s="150"/>
      <c r="D97" s="150"/>
      <c r="E97" s="150"/>
      <c r="F97" s="150"/>
      <c r="G97" s="150"/>
      <c r="H97" s="150"/>
      <c r="I97" s="150"/>
      <c r="J97" s="150"/>
      <c r="K97" s="150"/>
      <c r="L97" s="150"/>
    </row>
    <row r="98" spans="1:12" x14ac:dyDescent="0.2">
      <c r="A98" s="150"/>
      <c r="B98" s="150"/>
      <c r="C98" s="150"/>
      <c r="D98" s="150"/>
      <c r="E98" s="150"/>
      <c r="F98" s="150"/>
      <c r="G98" s="150"/>
      <c r="H98" s="150"/>
      <c r="I98" s="150"/>
      <c r="J98" s="150"/>
      <c r="K98" s="150"/>
      <c r="L98" s="150"/>
    </row>
    <row r="99" spans="1:12" x14ac:dyDescent="0.2">
      <c r="A99" s="150"/>
      <c r="B99" s="150"/>
      <c r="C99" s="150"/>
      <c r="D99" s="150"/>
      <c r="E99" s="150"/>
      <c r="F99" s="150"/>
      <c r="G99" s="150"/>
      <c r="H99" s="150"/>
      <c r="I99" s="150"/>
      <c r="J99" s="150"/>
      <c r="K99" s="150"/>
      <c r="L99" s="150"/>
    </row>
    <row r="100" spans="1:12" x14ac:dyDescent="0.2">
      <c r="A100" s="150"/>
      <c r="B100" s="150"/>
      <c r="C100" s="150"/>
      <c r="D100" s="150"/>
      <c r="E100" s="150"/>
      <c r="F100" s="150"/>
      <c r="G100" s="150"/>
      <c r="H100" s="150"/>
      <c r="I100" s="150"/>
      <c r="J100" s="150"/>
      <c r="K100" s="150"/>
      <c r="L100" s="150"/>
    </row>
    <row r="101" spans="1:12" x14ac:dyDescent="0.2">
      <c r="A101" s="150"/>
      <c r="B101" s="150"/>
      <c r="C101" s="150"/>
      <c r="D101" s="150"/>
      <c r="E101" s="150"/>
      <c r="F101" s="150"/>
      <c r="G101" s="150"/>
      <c r="H101" s="150"/>
      <c r="I101" s="150"/>
      <c r="J101" s="150"/>
      <c r="K101" s="150"/>
      <c r="L101" s="150"/>
    </row>
    <row r="102" spans="1:12" x14ac:dyDescent="0.2">
      <c r="A102" s="150"/>
      <c r="B102" s="150"/>
      <c r="C102" s="150"/>
      <c r="D102" s="150"/>
      <c r="E102" s="150"/>
      <c r="F102" s="150"/>
      <c r="G102" s="150"/>
      <c r="H102" s="150"/>
      <c r="I102" s="150"/>
      <c r="J102" s="150"/>
      <c r="K102" s="150"/>
      <c r="L102" s="150"/>
    </row>
  </sheetData>
  <pageMargins left="0.75" right="0.75" top="1" bottom="1" header="0.5" footer="0.5"/>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4"/>
  <sheetViews>
    <sheetView workbookViewId="0"/>
  </sheetViews>
  <sheetFormatPr defaultRowHeight="15.75" x14ac:dyDescent="0.25"/>
  <cols>
    <col min="1" max="1" width="4.7109375" style="1" customWidth="1"/>
    <col min="2" max="30" width="14.7109375" style="1" customWidth="1"/>
    <col min="31" max="67" width="10.7109375" style="1" customWidth="1"/>
    <col min="68" max="16384" width="9.140625" style="1"/>
  </cols>
  <sheetData>
    <row r="1" spans="1:12" ht="16.5" thickBot="1" x14ac:dyDescent="0.3"/>
    <row r="2" spans="1:12" ht="21" x14ac:dyDescent="0.35">
      <c r="B2" s="172" t="s">
        <v>31</v>
      </c>
      <c r="C2" s="36"/>
      <c r="D2" s="36"/>
      <c r="E2" s="60"/>
      <c r="F2" s="59"/>
    </row>
    <row r="3" spans="1:12" ht="21.75" thickBot="1" x14ac:dyDescent="0.4">
      <c r="B3" s="35" t="s">
        <v>33</v>
      </c>
      <c r="C3" s="34"/>
      <c r="D3" s="34"/>
      <c r="E3" s="60"/>
      <c r="F3" s="59"/>
    </row>
    <row r="5" spans="1:12" x14ac:dyDescent="0.25">
      <c r="A5" s="180" t="s">
        <v>179</v>
      </c>
      <c r="B5" s="180"/>
      <c r="C5" s="180"/>
      <c r="D5" s="180"/>
      <c r="E5" s="180"/>
      <c r="F5" s="180"/>
      <c r="G5" s="180"/>
      <c r="H5" s="180"/>
      <c r="I5" s="180"/>
      <c r="J5" s="180"/>
      <c r="K5" s="180"/>
    </row>
    <row r="7" spans="1:12" x14ac:dyDescent="0.25">
      <c r="B7" s="181" t="s">
        <v>10</v>
      </c>
      <c r="C7" s="182"/>
      <c r="D7" s="182"/>
      <c r="E7" s="182"/>
      <c r="F7" s="182"/>
      <c r="G7" s="182"/>
      <c r="H7" s="182"/>
      <c r="I7" s="182"/>
      <c r="J7" s="183"/>
      <c r="K7" s="58"/>
      <c r="L7" s="58"/>
    </row>
    <row r="8" spans="1:12" ht="31.5" customHeight="1" x14ac:dyDescent="0.25">
      <c r="B8" s="184" t="s">
        <v>185</v>
      </c>
      <c r="C8" s="185"/>
      <c r="D8" s="185"/>
      <c r="E8" s="185"/>
      <c r="F8" s="185"/>
      <c r="G8" s="185"/>
      <c r="H8" s="185"/>
      <c r="I8" s="185"/>
      <c r="J8" s="186"/>
    </row>
    <row r="9" spans="1:12" x14ac:dyDescent="0.25">
      <c r="B9" s="33"/>
      <c r="C9" s="32"/>
      <c r="D9" s="31">
        <v>2013</v>
      </c>
      <c r="E9" s="31">
        <v>2014</v>
      </c>
      <c r="F9" s="32"/>
      <c r="G9" s="32"/>
      <c r="H9" s="32"/>
      <c r="I9" s="31">
        <v>2013</v>
      </c>
      <c r="J9" s="30">
        <v>2014</v>
      </c>
    </row>
    <row r="10" spans="1:12" x14ac:dyDescent="0.25">
      <c r="B10" s="7" t="s">
        <v>29</v>
      </c>
      <c r="C10" s="6"/>
      <c r="D10" s="6"/>
      <c r="E10" s="6"/>
      <c r="F10" s="6"/>
      <c r="G10" s="6" t="s">
        <v>28</v>
      </c>
      <c r="H10" s="23"/>
      <c r="I10" s="6"/>
      <c r="J10" s="29"/>
    </row>
    <row r="11" spans="1:12" x14ac:dyDescent="0.25">
      <c r="B11" s="7" t="s">
        <v>27</v>
      </c>
      <c r="C11" s="6"/>
      <c r="D11" s="155">
        <v>84</v>
      </c>
      <c r="E11" s="155">
        <v>98</v>
      </c>
      <c r="F11" s="26"/>
      <c r="G11" s="6" t="s">
        <v>26</v>
      </c>
      <c r="H11" s="27"/>
      <c r="I11" s="155">
        <v>312</v>
      </c>
      <c r="J11" s="11">
        <v>344</v>
      </c>
    </row>
    <row r="12" spans="1:12" x14ac:dyDescent="0.25">
      <c r="B12" s="7" t="s">
        <v>25</v>
      </c>
      <c r="C12" s="6"/>
      <c r="D12" s="156">
        <v>165</v>
      </c>
      <c r="E12" s="156">
        <v>188</v>
      </c>
      <c r="F12" s="26"/>
      <c r="G12" s="6" t="s">
        <v>24</v>
      </c>
      <c r="H12" s="6"/>
      <c r="I12" s="156">
        <v>231</v>
      </c>
      <c r="J12" s="101">
        <v>196</v>
      </c>
    </row>
    <row r="13" spans="1:12" x14ac:dyDescent="0.25">
      <c r="B13" s="7" t="s">
        <v>23</v>
      </c>
      <c r="C13" s="6"/>
      <c r="D13" s="156">
        <v>393</v>
      </c>
      <c r="E13" s="156">
        <v>422</v>
      </c>
      <c r="F13" s="26"/>
      <c r="G13" s="6" t="s">
        <v>22</v>
      </c>
      <c r="H13" s="6"/>
      <c r="I13" s="57">
        <f>I11+I12</f>
        <v>543</v>
      </c>
      <c r="J13" s="25">
        <f>J11+J12</f>
        <v>540</v>
      </c>
    </row>
    <row r="14" spans="1:12" x14ac:dyDescent="0.25">
      <c r="B14" s="7" t="s">
        <v>22</v>
      </c>
      <c r="C14" s="6"/>
      <c r="D14" s="57">
        <f>D11+D12+D13</f>
        <v>642</v>
      </c>
      <c r="E14" s="57">
        <f>E11+E12+E13</f>
        <v>708</v>
      </c>
      <c r="F14" s="6"/>
      <c r="G14" s="6" t="s">
        <v>21</v>
      </c>
      <c r="H14" s="6"/>
      <c r="I14" s="155">
        <v>531</v>
      </c>
      <c r="J14" s="11">
        <v>457</v>
      </c>
    </row>
    <row r="15" spans="1:12" x14ac:dyDescent="0.25">
      <c r="B15" s="7"/>
      <c r="C15" s="6"/>
      <c r="D15" s="24"/>
      <c r="E15" s="12"/>
      <c r="F15" s="6"/>
      <c r="G15" s="6" t="s">
        <v>20</v>
      </c>
      <c r="H15" s="6"/>
      <c r="I15" s="28"/>
      <c r="J15" s="56"/>
    </row>
    <row r="16" spans="1:12" x14ac:dyDescent="0.25">
      <c r="B16" s="7" t="s">
        <v>19</v>
      </c>
      <c r="C16" s="6"/>
      <c r="D16" s="24"/>
      <c r="E16" s="12"/>
      <c r="F16" s="6"/>
      <c r="G16" s="6" t="s">
        <v>18</v>
      </c>
      <c r="H16" s="6"/>
      <c r="I16" s="28"/>
      <c r="J16" s="56"/>
    </row>
    <row r="17" spans="1:15" x14ac:dyDescent="0.25">
      <c r="B17" s="7" t="s">
        <v>17</v>
      </c>
      <c r="C17" s="6"/>
      <c r="D17" s="157">
        <v>2731</v>
      </c>
      <c r="E17" s="157">
        <v>2880</v>
      </c>
      <c r="F17" s="6"/>
      <c r="G17" s="6" t="s">
        <v>16</v>
      </c>
      <c r="H17" s="6"/>
      <c r="I17" s="155">
        <v>500</v>
      </c>
      <c r="J17" s="11">
        <v>550</v>
      </c>
    </row>
    <row r="18" spans="1:15" x14ac:dyDescent="0.25">
      <c r="B18" s="7"/>
      <c r="C18" s="6"/>
      <c r="D18" s="24"/>
      <c r="E18" s="12"/>
      <c r="F18" s="6"/>
      <c r="G18" s="6" t="s">
        <v>15</v>
      </c>
      <c r="H18" s="6"/>
      <c r="I18" s="156">
        <v>1799</v>
      </c>
      <c r="J18" s="11">
        <v>2041</v>
      </c>
    </row>
    <row r="19" spans="1:15" x14ac:dyDescent="0.25">
      <c r="B19" s="7"/>
      <c r="C19" s="6"/>
      <c r="D19" s="24"/>
      <c r="E19" s="12"/>
      <c r="F19" s="6"/>
      <c r="G19" s="6" t="s">
        <v>14</v>
      </c>
      <c r="H19" s="6"/>
      <c r="I19" s="57">
        <f>I17+I18</f>
        <v>2299</v>
      </c>
      <c r="J19" s="25">
        <f>J17+J18</f>
        <v>2591</v>
      </c>
    </row>
    <row r="20" spans="1:15" x14ac:dyDescent="0.25">
      <c r="B20" s="7"/>
      <c r="C20" s="6"/>
      <c r="D20" s="24"/>
      <c r="E20" s="12"/>
      <c r="F20" s="6"/>
      <c r="G20" s="6"/>
      <c r="H20" s="6"/>
      <c r="I20" s="28"/>
      <c r="J20" s="22"/>
    </row>
    <row r="21" spans="1:15" ht="16.5" thickBot="1" x14ac:dyDescent="0.3">
      <c r="B21" s="7" t="s">
        <v>13</v>
      </c>
      <c r="C21" s="6"/>
      <c r="D21" s="21">
        <f>D14+D17</f>
        <v>3373</v>
      </c>
      <c r="E21" s="21">
        <f>E14+E17</f>
        <v>3588</v>
      </c>
      <c r="F21" s="6"/>
      <c r="G21" s="6" t="s">
        <v>12</v>
      </c>
      <c r="H21" s="6"/>
      <c r="I21" s="21">
        <f>I13+I14+I19</f>
        <v>3373</v>
      </c>
      <c r="J21" s="20">
        <f>J13+J14+J19</f>
        <v>3588</v>
      </c>
    </row>
    <row r="22" spans="1:15" ht="16.5" thickTop="1" x14ac:dyDescent="0.25">
      <c r="B22" s="4"/>
      <c r="C22" s="3"/>
      <c r="D22" s="19"/>
      <c r="E22" s="19"/>
      <c r="F22" s="3"/>
      <c r="G22" s="3"/>
      <c r="H22" s="3"/>
      <c r="I22" s="19"/>
      <c r="J22" s="2"/>
    </row>
    <row r="24" spans="1:15" ht="78.75" customHeight="1" x14ac:dyDescent="0.25">
      <c r="A24" s="180" t="s">
        <v>173</v>
      </c>
      <c r="B24" s="180"/>
      <c r="C24" s="180"/>
      <c r="D24" s="180"/>
      <c r="E24" s="180"/>
      <c r="F24" s="180"/>
      <c r="G24" s="180"/>
      <c r="H24" s="180"/>
      <c r="I24" s="180"/>
      <c r="J24" s="180"/>
      <c r="K24" s="180"/>
    </row>
    <row r="26" spans="1:15" s="13" customFormat="1" x14ac:dyDescent="0.25">
      <c r="A26" s="189" t="s">
        <v>11</v>
      </c>
      <c r="B26" s="190"/>
      <c r="C26" s="190"/>
      <c r="D26" s="190"/>
      <c r="E26" s="190"/>
      <c r="F26" s="190"/>
      <c r="G26" s="190"/>
      <c r="H26" s="190"/>
      <c r="I26" s="190"/>
      <c r="J26" s="190"/>
      <c r="K26" s="190"/>
      <c r="L26" s="15"/>
      <c r="M26" s="15"/>
      <c r="N26" s="15"/>
      <c r="O26" s="14"/>
    </row>
    <row r="27" spans="1:15" s="13" customFormat="1" ht="47.25" customHeight="1" x14ac:dyDescent="0.25">
      <c r="A27" s="187" t="s">
        <v>161</v>
      </c>
      <c r="B27" s="188"/>
      <c r="C27" s="188"/>
      <c r="D27" s="188"/>
      <c r="E27" s="188"/>
      <c r="F27" s="188"/>
      <c r="G27" s="188"/>
      <c r="H27" s="188"/>
      <c r="I27" s="188"/>
      <c r="J27" s="188"/>
      <c r="K27" s="188"/>
      <c r="L27" s="15"/>
      <c r="M27" s="15"/>
      <c r="N27" s="15"/>
      <c r="O27" s="14"/>
    </row>
    <row r="28" spans="1:15" s="14" customFormat="1" x14ac:dyDescent="0.25"/>
    <row r="30" spans="1:15" x14ac:dyDescent="0.25">
      <c r="A30" s="180" t="s">
        <v>170</v>
      </c>
      <c r="B30" s="180"/>
      <c r="C30" s="180"/>
      <c r="D30" s="180"/>
      <c r="E30" s="180"/>
      <c r="F30" s="180"/>
      <c r="G30" s="180"/>
      <c r="H30" s="180"/>
      <c r="I30" s="180"/>
      <c r="J30" s="180"/>
      <c r="K30" s="180"/>
    </row>
    <row r="32" spans="1:15" x14ac:dyDescent="0.25">
      <c r="B32" s="191" t="s">
        <v>10</v>
      </c>
      <c r="C32" s="192"/>
      <c r="D32" s="192"/>
      <c r="E32" s="192"/>
      <c r="F32" s="192"/>
      <c r="G32" s="192"/>
      <c r="H32" s="192"/>
      <c r="I32" s="192"/>
      <c r="J32" s="192"/>
      <c r="K32" s="192"/>
      <c r="L32" s="193"/>
    </row>
    <row r="33" spans="2:12" ht="15.75" customHeight="1" x14ac:dyDescent="0.25">
      <c r="B33" s="184" t="s">
        <v>186</v>
      </c>
      <c r="C33" s="185"/>
      <c r="D33" s="185"/>
      <c r="E33" s="185"/>
      <c r="F33" s="185"/>
      <c r="G33" s="185"/>
      <c r="H33" s="185"/>
      <c r="I33" s="185"/>
      <c r="J33" s="185"/>
      <c r="K33" s="185"/>
      <c r="L33" s="186"/>
    </row>
    <row r="34" spans="2:12" x14ac:dyDescent="0.25">
      <c r="B34" s="33"/>
      <c r="C34" s="32"/>
      <c r="D34" s="31">
        <v>2013</v>
      </c>
      <c r="E34" s="31">
        <v>2014</v>
      </c>
      <c r="F34" s="31" t="s">
        <v>30</v>
      </c>
      <c r="G34" s="32"/>
      <c r="H34" s="32"/>
      <c r="I34" s="32"/>
      <c r="J34" s="31">
        <v>2013</v>
      </c>
      <c r="K34" s="31">
        <v>2014</v>
      </c>
      <c r="L34" s="30" t="s">
        <v>30</v>
      </c>
    </row>
    <row r="35" spans="2:12" x14ac:dyDescent="0.25">
      <c r="B35" s="7" t="s">
        <v>29</v>
      </c>
      <c r="C35" s="6"/>
      <c r="D35" s="6"/>
      <c r="E35" s="6"/>
      <c r="F35" s="6"/>
      <c r="G35" s="6"/>
      <c r="H35" s="6" t="s">
        <v>28</v>
      </c>
      <c r="I35" s="23"/>
      <c r="J35" s="6"/>
      <c r="K35" s="6"/>
      <c r="L35" s="29"/>
    </row>
    <row r="36" spans="2:12" x14ac:dyDescent="0.25">
      <c r="B36" s="7" t="s">
        <v>27</v>
      </c>
      <c r="C36" s="6"/>
      <c r="D36" s="54">
        <f>D11/$D$21</f>
        <v>2.4903646605395791E-2</v>
      </c>
      <c r="E36" s="54">
        <f>E11/$E$21</f>
        <v>2.7313266443701228E-2</v>
      </c>
      <c r="F36" s="54">
        <f>E36-D36</f>
        <v>2.4096198383054372E-3</v>
      </c>
      <c r="G36" s="26"/>
      <c r="H36" s="6" t="s">
        <v>26</v>
      </c>
      <c r="I36" s="27"/>
      <c r="J36" s="54">
        <f>I11/$I$21</f>
        <v>9.2499258820041508E-2</v>
      </c>
      <c r="K36" s="54">
        <f>J11/$J$21</f>
        <v>9.5875139353400224E-2</v>
      </c>
      <c r="L36" s="47">
        <f>K36-J36</f>
        <v>3.3758805333587161E-3</v>
      </c>
    </row>
    <row r="37" spans="2:12" x14ac:dyDescent="0.25">
      <c r="B37" s="7" t="s">
        <v>25</v>
      </c>
      <c r="C37" s="6"/>
      <c r="D37" s="54">
        <f>D12/$D$21</f>
        <v>4.8917877260598874E-2</v>
      </c>
      <c r="E37" s="54">
        <f>E12/$E$21</f>
        <v>5.2396878483835008E-2</v>
      </c>
      <c r="F37" s="54">
        <f>E37-D37</f>
        <v>3.4790012232361334E-3</v>
      </c>
      <c r="G37" s="26"/>
      <c r="H37" s="6" t="s">
        <v>24</v>
      </c>
      <c r="I37" s="6"/>
      <c r="J37" s="54">
        <f>I12/$I$21</f>
        <v>6.8485028164838424E-2</v>
      </c>
      <c r="K37" s="54">
        <f>J12/$J$21</f>
        <v>5.4626532887402456E-2</v>
      </c>
      <c r="L37" s="48">
        <f>K37-J37</f>
        <v>-1.3858495277435968E-2</v>
      </c>
    </row>
    <row r="38" spans="2:12" x14ac:dyDescent="0.25">
      <c r="B38" s="7" t="s">
        <v>23</v>
      </c>
      <c r="C38" s="6"/>
      <c r="D38" s="54">
        <f>D13/$D$21</f>
        <v>0.11651348947524459</v>
      </c>
      <c r="E38" s="54">
        <f>E13/$E$21</f>
        <v>0.11761426978818283</v>
      </c>
      <c r="F38" s="55">
        <f>E38-D38</f>
        <v>1.1007803129382404E-3</v>
      </c>
      <c r="G38" s="26"/>
      <c r="H38" s="6" t="s">
        <v>22</v>
      </c>
      <c r="I38" s="6"/>
      <c r="J38" s="53">
        <f>I13/$I$21</f>
        <v>0.16098428698487993</v>
      </c>
      <c r="K38" s="53">
        <f>J13/$J$21</f>
        <v>0.15050167224080269</v>
      </c>
      <c r="L38" s="52">
        <f>K38-J38</f>
        <v>-1.0482614744077245E-2</v>
      </c>
    </row>
    <row r="39" spans="2:12" x14ac:dyDescent="0.25">
      <c r="B39" s="7" t="s">
        <v>22</v>
      </c>
      <c r="C39" s="6"/>
      <c r="D39" s="53">
        <f>D14/$D$21</f>
        <v>0.19033501334123926</v>
      </c>
      <c r="E39" s="53">
        <f>E14/$E$21</f>
        <v>0.19732441471571907</v>
      </c>
      <c r="F39" s="55">
        <f>E39-D39</f>
        <v>6.9894013744798145E-3</v>
      </c>
      <c r="G39" s="6"/>
      <c r="H39" s="6" t="s">
        <v>21</v>
      </c>
      <c r="I39" s="6"/>
      <c r="J39" s="54">
        <f>I14/$I$21</f>
        <v>0.1574266231841091</v>
      </c>
      <c r="K39" s="54">
        <f>J14/$J$21</f>
        <v>0.1273690078037904</v>
      </c>
      <c r="L39" s="47">
        <f>K39-J39</f>
        <v>-3.0057615380318703E-2</v>
      </c>
    </row>
    <row r="40" spans="2:12" x14ac:dyDescent="0.25">
      <c r="B40" s="7"/>
      <c r="C40" s="6"/>
      <c r="D40" s="51"/>
      <c r="E40" s="51"/>
      <c r="F40" s="24"/>
      <c r="G40" s="6"/>
      <c r="H40" s="6" t="s">
        <v>20</v>
      </c>
      <c r="I40" s="6"/>
      <c r="J40" s="28"/>
      <c r="K40" s="28"/>
      <c r="L40" s="47"/>
    </row>
    <row r="41" spans="2:12" x14ac:dyDescent="0.25">
      <c r="B41" s="7" t="s">
        <v>19</v>
      </c>
      <c r="C41" s="6"/>
      <c r="D41" s="51"/>
      <c r="E41" s="51"/>
      <c r="F41" s="24"/>
      <c r="G41" s="6"/>
      <c r="H41" s="6" t="s">
        <v>18</v>
      </c>
      <c r="I41" s="6"/>
      <c r="J41" s="28"/>
      <c r="K41" s="28"/>
      <c r="L41" s="47"/>
    </row>
    <row r="42" spans="2:12" x14ac:dyDescent="0.25">
      <c r="B42" s="7" t="s">
        <v>17</v>
      </c>
      <c r="C42" s="6"/>
      <c r="D42" s="55">
        <f>D17/$D$21</f>
        <v>0.80966498665876074</v>
      </c>
      <c r="E42" s="55">
        <f>E17/$E$21</f>
        <v>0.80267558528428096</v>
      </c>
      <c r="F42" s="55">
        <f>E42-D42</f>
        <v>-6.9894013744797867E-3</v>
      </c>
      <c r="G42" s="6"/>
      <c r="H42" s="6" t="s">
        <v>16</v>
      </c>
      <c r="I42" s="6"/>
      <c r="J42" s="54">
        <f>I17/$I$21</f>
        <v>0.14823599169878446</v>
      </c>
      <c r="K42" s="54">
        <f>J17/$J$21</f>
        <v>0.15328874024526198</v>
      </c>
      <c r="L42" s="47">
        <f>K42-J42</f>
        <v>5.0527485464775257E-3</v>
      </c>
    </row>
    <row r="43" spans="2:12" x14ac:dyDescent="0.25">
      <c r="B43" s="7"/>
      <c r="C43" s="6"/>
      <c r="D43" s="51"/>
      <c r="E43" s="51"/>
      <c r="F43" s="24"/>
      <c r="G43" s="6"/>
      <c r="H43" s="6" t="s">
        <v>15</v>
      </c>
      <c r="I43" s="6"/>
      <c r="J43" s="54">
        <f>I18/$I$21</f>
        <v>0.53335309813222653</v>
      </c>
      <c r="K43" s="54">
        <f>J18/$J$21</f>
        <v>0.5688405797101449</v>
      </c>
      <c r="L43" s="48">
        <f>K43-J43</f>
        <v>3.5487481577918367E-2</v>
      </c>
    </row>
    <row r="44" spans="2:12" x14ac:dyDescent="0.25">
      <c r="B44" s="7"/>
      <c r="C44" s="6"/>
      <c r="D44" s="51"/>
      <c r="E44" s="51"/>
      <c r="F44" s="24"/>
      <c r="G44" s="6"/>
      <c r="H44" s="6" t="s">
        <v>14</v>
      </c>
      <c r="I44" s="6"/>
      <c r="J44" s="53">
        <f>I19/$I$21</f>
        <v>0.68158908983101096</v>
      </c>
      <c r="K44" s="53">
        <f>J19/$J$21</f>
        <v>0.72212931995540686</v>
      </c>
      <c r="L44" s="52">
        <f>K44-J44</f>
        <v>4.0540230124395893E-2</v>
      </c>
    </row>
    <row r="45" spans="2:12" x14ac:dyDescent="0.25">
      <c r="B45" s="7"/>
      <c r="C45" s="6"/>
      <c r="D45" s="51"/>
      <c r="E45" s="51"/>
      <c r="F45" s="24"/>
      <c r="G45" s="6"/>
      <c r="H45" s="6"/>
      <c r="I45" s="6"/>
      <c r="J45" s="28"/>
      <c r="K45" s="28"/>
      <c r="L45" s="47"/>
    </row>
    <row r="46" spans="2:12" ht="16.5" thickBot="1" x14ac:dyDescent="0.3">
      <c r="B46" s="7" t="s">
        <v>13</v>
      </c>
      <c r="C46" s="6"/>
      <c r="D46" s="50">
        <f>D21/$D$21</f>
        <v>1</v>
      </c>
      <c r="E46" s="50">
        <f>E21/$E$21</f>
        <v>1</v>
      </c>
      <c r="F46" s="50">
        <f>E46-D46</f>
        <v>0</v>
      </c>
      <c r="G46" s="6"/>
      <c r="H46" s="6" t="s">
        <v>12</v>
      </c>
      <c r="I46" s="6"/>
      <c r="J46" s="50">
        <f>I21/$I$21</f>
        <v>1</v>
      </c>
      <c r="K46" s="50">
        <f>J21/$J$21</f>
        <v>1</v>
      </c>
      <c r="L46" s="49">
        <f>K46-J46</f>
        <v>0</v>
      </c>
    </row>
    <row r="47" spans="2:12" ht="16.5" thickTop="1" x14ac:dyDescent="0.25">
      <c r="B47" s="4"/>
      <c r="C47" s="3"/>
      <c r="D47" s="19"/>
      <c r="E47" s="19"/>
      <c r="F47" s="19"/>
      <c r="G47" s="3"/>
      <c r="H47" s="3"/>
      <c r="I47" s="3"/>
      <c r="J47" s="19"/>
      <c r="K47" s="19"/>
      <c r="L47" s="2"/>
    </row>
    <row r="49" spans="1:11" x14ac:dyDescent="0.25">
      <c r="A49" s="180" t="s">
        <v>180</v>
      </c>
      <c r="B49" s="180"/>
      <c r="C49" s="180"/>
      <c r="D49" s="180"/>
      <c r="E49" s="180"/>
      <c r="F49" s="180"/>
      <c r="G49" s="180"/>
      <c r="H49" s="180"/>
      <c r="I49" s="180"/>
      <c r="J49" s="180"/>
      <c r="K49" s="180"/>
    </row>
    <row r="51" spans="1:11" x14ac:dyDescent="0.25">
      <c r="B51" s="191" t="s">
        <v>10</v>
      </c>
      <c r="C51" s="192"/>
      <c r="D51" s="192"/>
      <c r="E51" s="193"/>
    </row>
    <row r="52" spans="1:11" x14ac:dyDescent="0.25">
      <c r="B52" s="184" t="s">
        <v>187</v>
      </c>
      <c r="C52" s="185"/>
      <c r="D52" s="185"/>
      <c r="E52" s="186"/>
    </row>
    <row r="53" spans="1:11" x14ac:dyDescent="0.25">
      <c r="B53" s="7" t="s">
        <v>9</v>
      </c>
      <c r="C53" s="6"/>
      <c r="D53" s="12"/>
      <c r="E53" s="158">
        <v>2311</v>
      </c>
    </row>
    <row r="54" spans="1:11" x14ac:dyDescent="0.25">
      <c r="B54" s="7" t="s">
        <v>8</v>
      </c>
      <c r="C54" s="6"/>
      <c r="D54" s="6"/>
      <c r="E54" s="158">
        <v>1344</v>
      </c>
    </row>
    <row r="55" spans="1:11" x14ac:dyDescent="0.25">
      <c r="B55" s="7" t="s">
        <v>7</v>
      </c>
      <c r="C55" s="6"/>
      <c r="D55" s="6"/>
      <c r="E55" s="159">
        <v>276</v>
      </c>
    </row>
    <row r="56" spans="1:11" x14ac:dyDescent="0.25">
      <c r="B56" s="7" t="s">
        <v>6</v>
      </c>
      <c r="C56" s="6"/>
      <c r="D56" s="6"/>
      <c r="E56" s="160">
        <f>E53-E54-E55</f>
        <v>691</v>
      </c>
    </row>
    <row r="57" spans="1:11" x14ac:dyDescent="0.25">
      <c r="B57" s="7" t="s">
        <v>5</v>
      </c>
      <c r="C57" s="6"/>
      <c r="D57" s="6"/>
      <c r="E57" s="164">
        <v>141</v>
      </c>
    </row>
    <row r="58" spans="1:11" x14ac:dyDescent="0.25">
      <c r="B58" s="7" t="s">
        <v>4</v>
      </c>
      <c r="C58" s="6"/>
      <c r="D58" s="6"/>
      <c r="E58" s="160">
        <f>E56-E57</f>
        <v>550</v>
      </c>
    </row>
    <row r="59" spans="1:11" x14ac:dyDescent="0.25">
      <c r="B59" s="7" t="s">
        <v>3</v>
      </c>
      <c r="C59" s="6"/>
      <c r="D59" s="6"/>
      <c r="E59" s="165">
        <v>187</v>
      </c>
    </row>
    <row r="60" spans="1:11" ht="16.5" thickBot="1" x14ac:dyDescent="0.3">
      <c r="B60" s="7" t="s">
        <v>2</v>
      </c>
      <c r="C60" s="6"/>
      <c r="D60" s="6"/>
      <c r="E60" s="161">
        <f>E58-E59</f>
        <v>363</v>
      </c>
    </row>
    <row r="61" spans="1:11" ht="16.5" thickTop="1" x14ac:dyDescent="0.25">
      <c r="B61" s="7"/>
      <c r="C61" s="6"/>
      <c r="D61" s="6"/>
      <c r="E61" s="162"/>
    </row>
    <row r="62" spans="1:11" x14ac:dyDescent="0.25">
      <c r="B62" s="7" t="s">
        <v>1</v>
      </c>
      <c r="C62" s="6"/>
      <c r="D62" s="6"/>
      <c r="E62" s="158">
        <f>121</f>
        <v>121</v>
      </c>
    </row>
    <row r="63" spans="1:11" x14ac:dyDescent="0.25">
      <c r="B63" s="7" t="s">
        <v>0</v>
      </c>
      <c r="C63" s="6"/>
      <c r="D63" s="6"/>
      <c r="E63" s="163">
        <f>E60-E62</f>
        <v>242</v>
      </c>
    </row>
    <row r="64" spans="1:11" x14ac:dyDescent="0.25">
      <c r="B64" s="4"/>
      <c r="C64" s="3"/>
      <c r="D64" s="3"/>
      <c r="E64" s="2"/>
    </row>
    <row r="66" spans="1:11" ht="47.25" customHeight="1" x14ac:dyDescent="0.25">
      <c r="A66" s="180" t="s">
        <v>188</v>
      </c>
      <c r="B66" s="180"/>
      <c r="C66" s="180"/>
      <c r="D66" s="180"/>
      <c r="E66" s="180"/>
      <c r="F66" s="180"/>
      <c r="G66" s="180"/>
      <c r="H66" s="180"/>
      <c r="I66" s="180"/>
      <c r="J66" s="180"/>
      <c r="K66" s="180"/>
    </row>
    <row r="68" spans="1:11" x14ac:dyDescent="0.25">
      <c r="B68" s="191" t="s">
        <v>10</v>
      </c>
      <c r="C68" s="192"/>
      <c r="D68" s="192"/>
      <c r="E68" s="192"/>
      <c r="F68" s="192"/>
      <c r="G68" s="192"/>
      <c r="H68" s="192"/>
      <c r="I68" s="192"/>
      <c r="J68" s="193"/>
    </row>
    <row r="69" spans="1:11" ht="15.75" customHeight="1" x14ac:dyDescent="0.25">
      <c r="B69" s="184" t="s">
        <v>189</v>
      </c>
      <c r="C69" s="185"/>
      <c r="D69" s="185"/>
      <c r="E69" s="185"/>
      <c r="F69" s="185"/>
      <c r="G69" s="185"/>
      <c r="H69" s="185"/>
      <c r="I69" s="185"/>
      <c r="J69" s="186"/>
    </row>
    <row r="70" spans="1:11" ht="47.25" x14ac:dyDescent="0.25">
      <c r="B70" s="33"/>
      <c r="C70" s="32"/>
      <c r="D70" s="46" t="s">
        <v>162</v>
      </c>
      <c r="E70" s="46" t="s">
        <v>32</v>
      </c>
      <c r="F70" s="32"/>
      <c r="G70" s="32"/>
      <c r="H70" s="32"/>
      <c r="I70" s="46" t="s">
        <v>162</v>
      </c>
      <c r="J70" s="151" t="s">
        <v>32</v>
      </c>
    </row>
    <row r="71" spans="1:11" x14ac:dyDescent="0.25">
      <c r="B71" s="33"/>
      <c r="C71" s="32"/>
      <c r="D71" s="31">
        <v>2014</v>
      </c>
      <c r="E71" s="31">
        <v>2014</v>
      </c>
      <c r="F71" s="32"/>
      <c r="G71" s="32"/>
      <c r="H71" s="32"/>
      <c r="I71" s="31">
        <v>2014</v>
      </c>
      <c r="J71" s="30">
        <v>2014</v>
      </c>
    </row>
    <row r="72" spans="1:11" x14ac:dyDescent="0.25">
      <c r="B72" s="7" t="s">
        <v>29</v>
      </c>
      <c r="C72" s="6"/>
      <c r="D72" s="6"/>
      <c r="E72" s="6"/>
      <c r="F72" s="6"/>
      <c r="G72" s="6" t="s">
        <v>28</v>
      </c>
      <c r="H72" s="23"/>
      <c r="I72" s="6"/>
      <c r="J72" s="29"/>
    </row>
    <row r="73" spans="1:11" x14ac:dyDescent="0.25">
      <c r="B73" s="7" t="s">
        <v>27</v>
      </c>
      <c r="C73" s="6"/>
      <c r="D73" s="44">
        <f>E11/D11</f>
        <v>1.1666666666666667</v>
      </c>
      <c r="E73" s="44">
        <f>E36/D36</f>
        <v>1.0967577108881457</v>
      </c>
      <c r="F73" s="26"/>
      <c r="G73" s="6" t="s">
        <v>26</v>
      </c>
      <c r="H73" s="27"/>
      <c r="I73" s="44">
        <f>J11/I11</f>
        <v>1.1025641025641026</v>
      </c>
      <c r="J73" s="43">
        <f>K36/J36</f>
        <v>1.0364962982019839</v>
      </c>
    </row>
    <row r="74" spans="1:11" x14ac:dyDescent="0.25">
      <c r="B74" s="7" t="s">
        <v>25</v>
      </c>
      <c r="C74" s="6"/>
      <c r="D74" s="44">
        <f>E12/D12</f>
        <v>1.1393939393939394</v>
      </c>
      <c r="E74" s="44">
        <f>E37/D37</f>
        <v>1.0711192189453058</v>
      </c>
      <c r="F74" s="26"/>
      <c r="G74" s="6" t="s">
        <v>24</v>
      </c>
      <c r="H74" s="6"/>
      <c r="I74" s="44">
        <f>J12/I12</f>
        <v>0.84848484848484851</v>
      </c>
      <c r="J74" s="43">
        <f>K37/J37</f>
        <v>0.79764197155501504</v>
      </c>
    </row>
    <row r="75" spans="1:11" x14ac:dyDescent="0.25">
      <c r="B75" s="7" t="s">
        <v>23</v>
      </c>
      <c r="C75" s="6"/>
      <c r="D75" s="45">
        <f>E13/D13</f>
        <v>1.0737913486005088</v>
      </c>
      <c r="E75" s="45">
        <f>E38/D38</f>
        <v>1.0094476641107906</v>
      </c>
      <c r="F75" s="26"/>
      <c r="G75" s="6" t="s">
        <v>22</v>
      </c>
      <c r="H75" s="6"/>
      <c r="I75" s="42">
        <f>J13/I13</f>
        <v>0.99447513812154698</v>
      </c>
      <c r="J75" s="41">
        <f>K38/J38</f>
        <v>0.93488423658973752</v>
      </c>
    </row>
    <row r="76" spans="1:11" x14ac:dyDescent="0.25">
      <c r="B76" s="7" t="s">
        <v>22</v>
      </c>
      <c r="C76" s="6"/>
      <c r="D76" s="42">
        <f>E14/D14</f>
        <v>1.1028037383177569</v>
      </c>
      <c r="E76" s="42">
        <f>E39/D39</f>
        <v>1.0367215745110909</v>
      </c>
      <c r="F76" s="6"/>
      <c r="G76" s="6" t="s">
        <v>21</v>
      </c>
      <c r="H76" s="6"/>
      <c r="I76" s="44">
        <f>J14/I14</f>
        <v>0.86064030131826741</v>
      </c>
      <c r="J76" s="43">
        <f>K39/J39</f>
        <v>0.80906904580449157</v>
      </c>
    </row>
    <row r="77" spans="1:11" x14ac:dyDescent="0.25">
      <c r="B77" s="7"/>
      <c r="C77" s="6"/>
      <c r="D77" s="40"/>
      <c r="E77" s="40"/>
      <c r="F77" s="6"/>
      <c r="G77" s="6" t="s">
        <v>20</v>
      </c>
      <c r="H77" s="6"/>
      <c r="I77" s="28"/>
      <c r="J77" s="22"/>
    </row>
    <row r="78" spans="1:11" x14ac:dyDescent="0.25">
      <c r="B78" s="7" t="s">
        <v>19</v>
      </c>
      <c r="C78" s="6"/>
      <c r="D78" s="40"/>
      <c r="E78" s="40"/>
      <c r="F78" s="6"/>
      <c r="G78" s="6" t="s">
        <v>18</v>
      </c>
      <c r="H78" s="6"/>
      <c r="I78" s="28"/>
      <c r="J78" s="22"/>
    </row>
    <row r="79" spans="1:11" x14ac:dyDescent="0.25">
      <c r="B79" s="7" t="s">
        <v>17</v>
      </c>
      <c r="C79" s="6"/>
      <c r="D79" s="45">
        <f>E17/D17</f>
        <v>1.0545587696814354</v>
      </c>
      <c r="E79" s="45">
        <f>E42/D42</f>
        <v>0.99136753905671171</v>
      </c>
      <c r="F79" s="6"/>
      <c r="G79" s="6" t="s">
        <v>16</v>
      </c>
      <c r="H79" s="6"/>
      <c r="I79" s="44">
        <f>J17/I17</f>
        <v>1.1000000000000001</v>
      </c>
      <c r="J79" s="43">
        <f>K42/J42</f>
        <v>1.0340858416945373</v>
      </c>
    </row>
    <row r="80" spans="1:11" x14ac:dyDescent="0.25">
      <c r="B80" s="7"/>
      <c r="C80" s="6"/>
      <c r="D80" s="40"/>
      <c r="E80" s="40"/>
      <c r="F80" s="6"/>
      <c r="G80" s="6" t="s">
        <v>15</v>
      </c>
      <c r="H80" s="6"/>
      <c r="I80" s="44">
        <f>J18/I18</f>
        <v>1.1345191773207337</v>
      </c>
      <c r="J80" s="43">
        <f>K43/J43</f>
        <v>1.0665365621802771</v>
      </c>
    </row>
    <row r="81" spans="2:10" x14ac:dyDescent="0.25">
      <c r="B81" s="7"/>
      <c r="C81" s="6"/>
      <c r="D81" s="40"/>
      <c r="E81" s="40"/>
      <c r="F81" s="6"/>
      <c r="G81" s="6" t="s">
        <v>14</v>
      </c>
      <c r="H81" s="6"/>
      <c r="I81" s="42">
        <f>J19/I19</f>
        <v>1.1270117442366245</v>
      </c>
      <c r="J81" s="41">
        <f>K44/J44</f>
        <v>1.0594789892168714</v>
      </c>
    </row>
    <row r="82" spans="2:10" x14ac:dyDescent="0.25">
      <c r="B82" s="7"/>
      <c r="C82" s="6"/>
      <c r="D82" s="40"/>
      <c r="E82" s="40"/>
      <c r="F82" s="6"/>
      <c r="G82" s="6"/>
      <c r="H82" s="6"/>
      <c r="I82" s="28"/>
      <c r="J82" s="22"/>
    </row>
    <row r="83" spans="2:10" ht="16.5" thickBot="1" x14ac:dyDescent="0.3">
      <c r="B83" s="7" t="s">
        <v>13</v>
      </c>
      <c r="C83" s="6"/>
      <c r="D83" s="39">
        <f>E21/D21</f>
        <v>1.0637414764304773</v>
      </c>
      <c r="E83" s="39">
        <f>E46/D46</f>
        <v>1</v>
      </c>
      <c r="F83" s="6"/>
      <c r="G83" s="6" t="s">
        <v>12</v>
      </c>
      <c r="H83" s="6"/>
      <c r="I83" s="39">
        <f>J21/I21</f>
        <v>1.0637414764304773</v>
      </c>
      <c r="J83" s="38">
        <f>K46/J46</f>
        <v>1</v>
      </c>
    </row>
    <row r="84" spans="2:10" ht="16.5" thickTop="1" x14ac:dyDescent="0.25">
      <c r="B84" s="4"/>
      <c r="C84" s="3"/>
      <c r="D84" s="19"/>
      <c r="E84" s="19"/>
      <c r="F84" s="3"/>
      <c r="G84" s="3"/>
      <c r="H84" s="3"/>
      <c r="I84" s="19"/>
      <c r="J84" s="2"/>
    </row>
  </sheetData>
  <mergeCells count="15">
    <mergeCell ref="A49:K49"/>
    <mergeCell ref="A66:K66"/>
    <mergeCell ref="B68:J68"/>
    <mergeCell ref="B69:J69"/>
    <mergeCell ref="A30:K30"/>
    <mergeCell ref="B32:L32"/>
    <mergeCell ref="B52:E52"/>
    <mergeCell ref="B51:E51"/>
    <mergeCell ref="B33:L33"/>
    <mergeCell ref="A5:K5"/>
    <mergeCell ref="B7:J7"/>
    <mergeCell ref="B8:J8"/>
    <mergeCell ref="A24:K24"/>
    <mergeCell ref="A27:K27"/>
    <mergeCell ref="A26:K2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9"/>
  <sheetViews>
    <sheetView workbookViewId="0"/>
  </sheetViews>
  <sheetFormatPr defaultRowHeight="15.75" x14ac:dyDescent="0.25"/>
  <cols>
    <col min="1" max="1" width="4.7109375" style="1" customWidth="1"/>
    <col min="2" max="26" width="14.7109375" style="1" customWidth="1"/>
    <col min="27" max="36" width="10.7109375" style="1" customWidth="1"/>
    <col min="37" max="16384" width="9.140625" style="1"/>
  </cols>
  <sheetData>
    <row r="1" spans="1:14" ht="16.5" thickBot="1" x14ac:dyDescent="0.3"/>
    <row r="2" spans="1:14" ht="21" x14ac:dyDescent="0.35">
      <c r="B2" s="172" t="s">
        <v>34</v>
      </c>
      <c r="C2" s="36"/>
      <c r="D2" s="60"/>
    </row>
    <row r="3" spans="1:14" ht="21.75" thickBot="1" x14ac:dyDescent="0.4">
      <c r="B3" s="35" t="s">
        <v>67</v>
      </c>
      <c r="C3" s="34"/>
      <c r="D3" s="68"/>
    </row>
    <row r="5" spans="1:14" ht="31.5" customHeight="1" x14ac:dyDescent="0.25">
      <c r="A5" s="180" t="s">
        <v>190</v>
      </c>
      <c r="B5" s="180"/>
      <c r="C5" s="180"/>
      <c r="D5" s="180"/>
      <c r="E5" s="180"/>
      <c r="F5" s="180"/>
      <c r="G5" s="180"/>
      <c r="H5" s="180"/>
      <c r="I5" s="180"/>
      <c r="J5" s="180"/>
      <c r="K5" s="180"/>
    </row>
    <row r="6" spans="1:14" x14ac:dyDescent="0.25">
      <c r="B6" s="58"/>
      <c r="C6" s="58"/>
      <c r="D6" s="58"/>
      <c r="E6" s="58"/>
      <c r="F6" s="58"/>
      <c r="G6" s="58"/>
      <c r="H6" s="58"/>
      <c r="I6" s="58"/>
      <c r="J6" s="58"/>
      <c r="K6" s="58"/>
      <c r="L6" s="58"/>
      <c r="M6" s="58"/>
      <c r="N6" s="58"/>
    </row>
    <row r="7" spans="1:14" x14ac:dyDescent="0.25">
      <c r="B7" s="66" t="s">
        <v>66</v>
      </c>
    </row>
    <row r="8" spans="1:14" x14ac:dyDescent="0.25">
      <c r="B8" s="1" t="s">
        <v>65</v>
      </c>
      <c r="D8" s="61">
        <f>'Section 3.1'!E14/'Section 3.1'!J13</f>
        <v>1.3111111111111111</v>
      </c>
      <c r="E8" s="1" t="s">
        <v>35</v>
      </c>
    </row>
    <row r="9" spans="1:14" x14ac:dyDescent="0.25">
      <c r="B9" s="1" t="s">
        <v>64</v>
      </c>
      <c r="D9" s="61">
        <f>('Section 3.1'!E14-'Section 3.1'!E13)/'Section 3.1'!J13</f>
        <v>0.52962962962962967</v>
      </c>
      <c r="E9" s="1" t="s">
        <v>35</v>
      </c>
    </row>
    <row r="10" spans="1:14" x14ac:dyDescent="0.25">
      <c r="B10" s="1" t="s">
        <v>63</v>
      </c>
      <c r="D10" s="61">
        <f>'Section 3.1'!E11/'Section 3.1'!J13</f>
        <v>0.18148148148148149</v>
      </c>
      <c r="E10" s="1" t="s">
        <v>35</v>
      </c>
    </row>
    <row r="11" spans="1:14" x14ac:dyDescent="0.25">
      <c r="D11" s="63"/>
    </row>
    <row r="12" spans="1:14" x14ac:dyDescent="0.25">
      <c r="B12" s="66" t="s">
        <v>62</v>
      </c>
      <c r="D12" s="63"/>
    </row>
    <row r="13" spans="1:14" x14ac:dyDescent="0.25">
      <c r="B13" s="1" t="s">
        <v>61</v>
      </c>
      <c r="D13" s="61">
        <f>('Section 3.1'!E21-'Section 3.1'!J19)/'Section 3.1'!E21</f>
        <v>0.27787068004459309</v>
      </c>
      <c r="E13" s="1" t="s">
        <v>35</v>
      </c>
    </row>
    <row r="14" spans="1:14" x14ac:dyDescent="0.25">
      <c r="B14" s="1" t="s">
        <v>60</v>
      </c>
      <c r="D14" s="61">
        <f>('Section 3.1'!J13+'Section 3.1'!J14)/'Section 3.1'!J19</f>
        <v>0.38479351601698186</v>
      </c>
      <c r="E14" s="1" t="s">
        <v>35</v>
      </c>
    </row>
    <row r="15" spans="1:14" x14ac:dyDescent="0.25">
      <c r="B15" s="1" t="s">
        <v>59</v>
      </c>
      <c r="D15" s="61">
        <f>1+D14</f>
        <v>1.3847935160169818</v>
      </c>
      <c r="E15" s="1" t="s">
        <v>35</v>
      </c>
    </row>
    <row r="16" spans="1:14" x14ac:dyDescent="0.25">
      <c r="B16" s="1" t="s">
        <v>58</v>
      </c>
      <c r="D16" s="61">
        <f>'Section 3.1'!E56/'Section 3.1'!E57</f>
        <v>4.9007092198581557</v>
      </c>
      <c r="E16" s="1" t="s">
        <v>35</v>
      </c>
    </row>
    <row r="17" spans="2:11" x14ac:dyDescent="0.25">
      <c r="B17" s="1" t="s">
        <v>57</v>
      </c>
      <c r="D17" s="61">
        <f>('Section 3.1'!E56+'Section 3.1'!E55)/'Section 3.1'!E57</f>
        <v>6.8581560283687946</v>
      </c>
      <c r="E17" s="1" t="s">
        <v>35</v>
      </c>
    </row>
    <row r="18" spans="2:11" x14ac:dyDescent="0.25">
      <c r="D18" s="63"/>
    </row>
    <row r="19" spans="2:11" x14ac:dyDescent="0.25">
      <c r="B19" s="66" t="s">
        <v>56</v>
      </c>
      <c r="D19" s="63"/>
    </row>
    <row r="20" spans="2:11" x14ac:dyDescent="0.25">
      <c r="B20" s="1" t="s">
        <v>55</v>
      </c>
      <c r="D20" s="61">
        <f>'Section 3.1'!E54/'Section 3.1'!E13</f>
        <v>3.1848341232227488</v>
      </c>
      <c r="E20" s="1" t="s">
        <v>35</v>
      </c>
    </row>
    <row r="21" spans="2:11" x14ac:dyDescent="0.25">
      <c r="B21" s="1" t="s">
        <v>54</v>
      </c>
      <c r="D21" s="61">
        <f>365/D20</f>
        <v>114.60565476190476</v>
      </c>
      <c r="E21" s="1" t="s">
        <v>51</v>
      </c>
    </row>
    <row r="22" spans="2:11" x14ac:dyDescent="0.25">
      <c r="B22" s="1" t="s">
        <v>53</v>
      </c>
      <c r="D22" s="61">
        <f>'Section 3.1'!E53/'Section 3.1'!E12</f>
        <v>12.292553191489361</v>
      </c>
      <c r="E22" s="1" t="s">
        <v>35</v>
      </c>
    </row>
    <row r="23" spans="2:11" x14ac:dyDescent="0.25">
      <c r="B23" s="1" t="s">
        <v>52</v>
      </c>
      <c r="D23" s="61">
        <f>365/D22</f>
        <v>29.692773691042841</v>
      </c>
      <c r="E23" s="1" t="s">
        <v>51</v>
      </c>
    </row>
    <row r="24" spans="2:11" x14ac:dyDescent="0.25">
      <c r="B24" s="1" t="s">
        <v>50</v>
      </c>
      <c r="D24" s="61">
        <f>'Section 3.1'!E53/'Section 3.1'!E21</f>
        <v>0.6440914158305463</v>
      </c>
      <c r="E24" s="1" t="s">
        <v>35</v>
      </c>
    </row>
    <row r="25" spans="2:11" x14ac:dyDescent="0.25">
      <c r="D25" s="63"/>
    </row>
    <row r="26" spans="2:11" x14ac:dyDescent="0.25">
      <c r="B26" s="66" t="s">
        <v>49</v>
      </c>
      <c r="D26" s="63"/>
    </row>
    <row r="27" spans="2:11" x14ac:dyDescent="0.25">
      <c r="B27" s="1" t="s">
        <v>48</v>
      </c>
      <c r="D27" s="67">
        <f>'Section 3.1'!E60/'Section 3.1'!E53</f>
        <v>0.15707485936823887</v>
      </c>
    </row>
    <row r="28" spans="2:11" x14ac:dyDescent="0.25">
      <c r="B28" s="1" t="s">
        <v>47</v>
      </c>
      <c r="D28" s="67">
        <f>IF('Section 3.1'!E21&gt;0,'Section 3.1'!E60/'Section 3.1'!E21,"NMF")</f>
        <v>0.10117056856187291</v>
      </c>
    </row>
    <row r="29" spans="2:11" x14ac:dyDescent="0.25">
      <c r="B29" s="1" t="s">
        <v>46</v>
      </c>
      <c r="D29" s="67">
        <f>IF('Section 3.1'!J19&gt;0,'Section 3.1'!E60/'Section 3.1'!J19,"NMF")</f>
        <v>0.14010034735623311</v>
      </c>
    </row>
    <row r="30" spans="2:11" x14ac:dyDescent="0.25">
      <c r="D30" s="63"/>
    </row>
    <row r="31" spans="2:11" ht="31.5" customHeight="1" x14ac:dyDescent="0.25">
      <c r="B31" s="180" t="s">
        <v>174</v>
      </c>
      <c r="C31" s="180"/>
      <c r="D31" s="180"/>
      <c r="E31" s="180"/>
      <c r="F31" s="180"/>
      <c r="G31" s="180"/>
      <c r="H31" s="180"/>
      <c r="I31" s="180"/>
      <c r="J31" s="180"/>
      <c r="K31" s="180"/>
    </row>
    <row r="32" spans="2:11" x14ac:dyDescent="0.25">
      <c r="D32" s="63"/>
    </row>
    <row r="33" spans="1:15" x14ac:dyDescent="0.25">
      <c r="B33" s="1" t="s">
        <v>45</v>
      </c>
      <c r="D33" s="67">
        <f>'Section 3.1'!E60/(('Section 3.1'!D21+'Section 3.1'!E21)/2)</f>
        <v>0.10429535986208878</v>
      </c>
    </row>
    <row r="34" spans="1:15" x14ac:dyDescent="0.25">
      <c r="B34" s="1" t="s">
        <v>44</v>
      </c>
      <c r="D34" s="67">
        <f>'Section 3.1'!E60/(('Section 3.1'!I19+'Section 3.1'!J19)/2)</f>
        <v>0.14846625766871166</v>
      </c>
    </row>
    <row r="36" spans="1:15" x14ac:dyDescent="0.25">
      <c r="B36" s="66" t="s">
        <v>43</v>
      </c>
    </row>
    <row r="37" spans="1:15" x14ac:dyDescent="0.25">
      <c r="B37" s="194" t="s">
        <v>163</v>
      </c>
      <c r="C37" s="194"/>
      <c r="D37" s="194"/>
      <c r="E37" s="194"/>
      <c r="F37" s="194"/>
      <c r="G37" s="194"/>
      <c r="H37" s="194"/>
      <c r="I37" s="194"/>
      <c r="J37" s="194"/>
      <c r="K37" s="194"/>
    </row>
    <row r="39" spans="1:15" x14ac:dyDescent="0.25">
      <c r="B39" s="1" t="s">
        <v>42</v>
      </c>
      <c r="D39" s="65">
        <v>33</v>
      </c>
      <c r="E39" s="1" t="s">
        <v>41</v>
      </c>
    </row>
    <row r="40" spans="1:15" x14ac:dyDescent="0.25">
      <c r="B40" s="1" t="s">
        <v>40</v>
      </c>
      <c r="D40" s="64">
        <v>88</v>
      </c>
    </row>
    <row r="41" spans="1:15" x14ac:dyDescent="0.25">
      <c r="D41" s="63"/>
    </row>
    <row r="42" spans="1:15" x14ac:dyDescent="0.25">
      <c r="B42" s="1" t="s">
        <v>39</v>
      </c>
      <c r="D42" s="62">
        <f>'Section 3.1'!E60/'Section 3.2'!D39</f>
        <v>11</v>
      </c>
    </row>
    <row r="43" spans="1:15" x14ac:dyDescent="0.25">
      <c r="B43" s="1" t="s">
        <v>38</v>
      </c>
      <c r="D43" s="61">
        <f>IF(D42&gt;0,D40/D42,"NMF")</f>
        <v>8</v>
      </c>
      <c r="E43" s="1" t="s">
        <v>35</v>
      </c>
    </row>
    <row r="44" spans="1:15" x14ac:dyDescent="0.25">
      <c r="B44" s="1" t="s">
        <v>37</v>
      </c>
      <c r="D44" s="61">
        <f>D40/('Section 3.1'!E53/'Section 3.2'!D39)</f>
        <v>1.2565988749459109</v>
      </c>
      <c r="E44" s="1" t="s">
        <v>35</v>
      </c>
    </row>
    <row r="45" spans="1:15" x14ac:dyDescent="0.25">
      <c r="B45" s="1" t="s">
        <v>36</v>
      </c>
      <c r="D45" s="61">
        <f>D40/('Section 3.1'!J19/'Section 3.2'!D39)</f>
        <v>1.1208027788498649</v>
      </c>
      <c r="E45" s="1" t="s">
        <v>35</v>
      </c>
    </row>
    <row r="47" spans="1:15" s="13" customFormat="1" x14ac:dyDescent="0.25">
      <c r="A47" s="18" t="s">
        <v>11</v>
      </c>
      <c r="B47" s="15"/>
      <c r="C47" s="15"/>
      <c r="D47" s="15"/>
      <c r="E47" s="16"/>
      <c r="F47" s="15"/>
      <c r="G47" s="15"/>
      <c r="H47" s="15"/>
      <c r="I47" s="15"/>
      <c r="J47" s="15"/>
      <c r="K47" s="15"/>
      <c r="L47" s="15"/>
      <c r="M47" s="15"/>
      <c r="N47" s="15"/>
      <c r="O47" s="14"/>
    </row>
    <row r="48" spans="1:15" s="13" customFormat="1" ht="78.75" customHeight="1" x14ac:dyDescent="0.25">
      <c r="A48" s="187" t="s">
        <v>164</v>
      </c>
      <c r="B48" s="188"/>
      <c r="C48" s="188"/>
      <c r="D48" s="188"/>
      <c r="E48" s="188"/>
      <c r="F48" s="188"/>
      <c r="G48" s="188"/>
      <c r="H48" s="188"/>
      <c r="I48" s="188"/>
      <c r="J48" s="188"/>
      <c r="K48" s="188"/>
      <c r="L48" s="15"/>
      <c r="M48" s="15"/>
      <c r="N48" s="15"/>
      <c r="O48" s="14"/>
    </row>
    <row r="49" spans="1:15" s="14" customFormat="1" x14ac:dyDescent="0.25"/>
    <row r="51" spans="1:15" x14ac:dyDescent="0.25">
      <c r="A51" s="171" t="s">
        <v>11</v>
      </c>
      <c r="B51" s="168"/>
      <c r="C51" s="168"/>
      <c r="D51" s="168"/>
      <c r="E51" s="169"/>
      <c r="F51" s="168"/>
      <c r="G51" s="168"/>
      <c r="H51" s="168"/>
      <c r="I51" s="168"/>
      <c r="J51" s="168"/>
      <c r="K51" s="168"/>
      <c r="L51" s="168"/>
      <c r="M51" s="168"/>
      <c r="N51" s="168"/>
      <c r="O51" s="167"/>
    </row>
    <row r="52" spans="1:15" ht="78.75" customHeight="1" x14ac:dyDescent="0.25">
      <c r="A52" s="187" t="s">
        <v>181</v>
      </c>
      <c r="B52" s="188"/>
      <c r="C52" s="188"/>
      <c r="D52" s="188"/>
      <c r="E52" s="188"/>
      <c r="F52" s="188"/>
      <c r="G52" s="188"/>
      <c r="H52" s="188"/>
      <c r="I52" s="188"/>
      <c r="J52" s="188"/>
      <c r="K52" s="188"/>
      <c r="L52" s="168"/>
      <c r="M52" s="168"/>
      <c r="N52" s="168"/>
      <c r="O52" s="167"/>
    </row>
    <row r="53" spans="1:15" x14ac:dyDescent="0.25">
      <c r="A53" s="170"/>
      <c r="B53" s="168"/>
      <c r="C53" s="168"/>
      <c r="D53" s="168"/>
      <c r="E53" s="169"/>
      <c r="F53" s="168"/>
      <c r="G53" s="168"/>
      <c r="H53" s="168"/>
      <c r="I53" s="168"/>
      <c r="J53" s="168"/>
      <c r="K53" s="168"/>
      <c r="L53" s="168"/>
      <c r="M53" s="168"/>
      <c r="N53" s="168"/>
      <c r="O53" s="167"/>
    </row>
    <row r="54" spans="1:15" x14ac:dyDescent="0.25">
      <c r="A54" s="170"/>
      <c r="B54" s="168"/>
      <c r="C54" s="168"/>
      <c r="D54" s="168"/>
      <c r="E54" s="169"/>
      <c r="F54" s="168"/>
      <c r="G54" s="168"/>
      <c r="H54" s="168"/>
      <c r="I54" s="168"/>
      <c r="J54" s="168"/>
      <c r="K54" s="168"/>
      <c r="L54" s="168"/>
      <c r="M54" s="168"/>
      <c r="N54" s="168"/>
      <c r="O54" s="167"/>
    </row>
    <row r="55" spans="1:15" x14ac:dyDescent="0.25">
      <c r="A55" s="167"/>
      <c r="B55" s="166"/>
      <c r="C55" s="166"/>
      <c r="D55" s="166"/>
      <c r="E55" s="166"/>
      <c r="F55" s="166"/>
      <c r="G55" s="166"/>
      <c r="H55" s="166"/>
      <c r="I55" s="166"/>
      <c r="J55" s="166"/>
      <c r="K55" s="166"/>
      <c r="L55" s="166"/>
      <c r="M55" s="166"/>
      <c r="N55" s="166"/>
      <c r="O55" s="166"/>
    </row>
    <row r="56" spans="1:15" s="167" customFormat="1" x14ac:dyDescent="0.25"/>
    <row r="57" spans="1:15" s="167" customFormat="1" x14ac:dyDescent="0.25"/>
    <row r="58" spans="1:15" s="167" customFormat="1" x14ac:dyDescent="0.25"/>
    <row r="59" spans="1:15" s="167" customFormat="1" x14ac:dyDescent="0.25"/>
    <row r="60" spans="1:15" s="167" customFormat="1" x14ac:dyDescent="0.25"/>
    <row r="61" spans="1:15" s="167" customFormat="1" x14ac:dyDescent="0.25"/>
    <row r="62" spans="1:15" s="167" customFormat="1" x14ac:dyDescent="0.25"/>
    <row r="63" spans="1:15" s="167" customFormat="1" x14ac:dyDescent="0.25"/>
    <row r="64" spans="1:15" s="167" customFormat="1" x14ac:dyDescent="0.25"/>
    <row r="65" s="167" customFormat="1" x14ac:dyDescent="0.25"/>
    <row r="66" s="167" customFormat="1" x14ac:dyDescent="0.25"/>
    <row r="67" s="167" customFormat="1" x14ac:dyDescent="0.25"/>
    <row r="68" s="167" customFormat="1" x14ac:dyDescent="0.25"/>
    <row r="69" s="167" customFormat="1" x14ac:dyDescent="0.25"/>
  </sheetData>
  <mergeCells count="5">
    <mergeCell ref="A5:K5"/>
    <mergeCell ref="B37:K37"/>
    <mergeCell ref="B31:K31"/>
    <mergeCell ref="A48:K48"/>
    <mergeCell ref="A52:K52"/>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workbookViewId="0"/>
  </sheetViews>
  <sheetFormatPr defaultRowHeight="15.75" x14ac:dyDescent="0.25"/>
  <cols>
    <col min="1" max="1" width="4.7109375" style="1" customWidth="1"/>
    <col min="2" max="54" width="10.7109375" style="1" customWidth="1"/>
    <col min="55" max="16384" width="9.140625" style="1"/>
  </cols>
  <sheetData>
    <row r="1" spans="1:14" ht="16.5" thickBot="1" x14ac:dyDescent="0.3"/>
    <row r="2" spans="1:14" ht="21" x14ac:dyDescent="0.35">
      <c r="B2" s="172" t="s">
        <v>68</v>
      </c>
      <c r="C2" s="36"/>
      <c r="D2" s="118"/>
    </row>
    <row r="3" spans="1:14" ht="21.75" thickBot="1" x14ac:dyDescent="0.4">
      <c r="B3" s="35" t="s">
        <v>106</v>
      </c>
      <c r="C3" s="34"/>
      <c r="D3" s="117"/>
    </row>
    <row r="5" spans="1:14" x14ac:dyDescent="0.25">
      <c r="A5" s="180" t="s">
        <v>105</v>
      </c>
      <c r="B5" s="180"/>
      <c r="C5" s="180"/>
      <c r="D5" s="180"/>
      <c r="E5" s="180"/>
      <c r="F5" s="180"/>
      <c r="G5" s="180"/>
      <c r="H5" s="180"/>
      <c r="I5" s="180"/>
      <c r="J5" s="180"/>
      <c r="K5" s="180"/>
      <c r="L5" s="180"/>
      <c r="M5" s="180"/>
      <c r="N5" s="180"/>
    </row>
    <row r="7" spans="1:14" x14ac:dyDescent="0.25">
      <c r="B7" s="58" t="s">
        <v>103</v>
      </c>
      <c r="C7" s="58" t="s">
        <v>104</v>
      </c>
      <c r="D7" s="58"/>
      <c r="E7" s="58"/>
      <c r="F7" s="58"/>
      <c r="G7" s="58"/>
      <c r="H7" s="58"/>
      <c r="I7" s="58"/>
      <c r="J7" s="58"/>
      <c r="K7" s="58"/>
      <c r="L7" s="58"/>
      <c r="M7" s="58"/>
      <c r="N7" s="58"/>
    </row>
    <row r="8" spans="1:14" x14ac:dyDescent="0.25">
      <c r="B8" s="1" t="s">
        <v>103</v>
      </c>
      <c r="C8" s="116">
        <f>'Section 3.2'!D27</f>
        <v>0.15707485936823887</v>
      </c>
      <c r="D8" s="115" t="s">
        <v>102</v>
      </c>
      <c r="E8" s="113">
        <f>'Section 3.2'!D24</f>
        <v>0.6440914158305463</v>
      </c>
      <c r="F8" s="114" t="s">
        <v>102</v>
      </c>
      <c r="G8" s="113">
        <f>'Section 3.2'!D15</f>
        <v>1.3847935160169818</v>
      </c>
    </row>
    <row r="9" spans="1:14" x14ac:dyDescent="0.25">
      <c r="B9" s="1" t="s">
        <v>101</v>
      </c>
      <c r="C9" s="112">
        <f>C8*E8*G8</f>
        <v>0.14010034735623311</v>
      </c>
    </row>
    <row r="11" spans="1:14" ht="31.5" customHeight="1" x14ac:dyDescent="0.25">
      <c r="A11" s="180" t="s">
        <v>165</v>
      </c>
      <c r="B11" s="180"/>
      <c r="C11" s="180"/>
      <c r="D11" s="180"/>
      <c r="E11" s="180"/>
      <c r="F11" s="180"/>
      <c r="G11" s="180"/>
      <c r="H11" s="180"/>
      <c r="I11" s="180"/>
      <c r="J11" s="180"/>
      <c r="K11" s="180"/>
      <c r="L11" s="180"/>
      <c r="M11" s="180"/>
      <c r="N11" s="180"/>
    </row>
    <row r="13" spans="1:14" ht="15.75" customHeight="1" x14ac:dyDescent="0.25">
      <c r="B13" s="198" t="s">
        <v>100</v>
      </c>
      <c r="C13" s="199"/>
      <c r="D13" s="200"/>
      <c r="F13" s="198" t="s">
        <v>99</v>
      </c>
      <c r="G13" s="199"/>
      <c r="H13" s="199"/>
      <c r="I13" s="199"/>
      <c r="J13" s="199"/>
      <c r="K13" s="199"/>
      <c r="L13" s="200"/>
    </row>
    <row r="14" spans="1:14" x14ac:dyDescent="0.25">
      <c r="B14" s="184" t="s">
        <v>184</v>
      </c>
      <c r="C14" s="185"/>
      <c r="D14" s="186"/>
      <c r="F14" s="195" t="s">
        <v>184</v>
      </c>
      <c r="G14" s="196"/>
      <c r="H14" s="196"/>
      <c r="I14" s="196"/>
      <c r="J14" s="196"/>
      <c r="K14" s="196"/>
      <c r="L14" s="197"/>
    </row>
    <row r="15" spans="1:14" x14ac:dyDescent="0.25">
      <c r="B15" s="201" t="s">
        <v>98</v>
      </c>
      <c r="C15" s="202"/>
      <c r="D15" s="203"/>
      <c r="F15" s="204" t="s">
        <v>98</v>
      </c>
      <c r="G15" s="205"/>
      <c r="H15" s="205"/>
      <c r="I15" s="205"/>
      <c r="J15" s="205"/>
      <c r="K15" s="205"/>
      <c r="L15" s="206"/>
    </row>
    <row r="16" spans="1:14" x14ac:dyDescent="0.25">
      <c r="B16" s="7" t="s">
        <v>9</v>
      </c>
      <c r="C16" s="6"/>
      <c r="D16" s="56">
        <v>31386</v>
      </c>
      <c r="F16" s="195" t="s">
        <v>97</v>
      </c>
      <c r="G16" s="196"/>
      <c r="H16" s="196"/>
      <c r="I16" s="111"/>
      <c r="J16" s="196" t="s">
        <v>96</v>
      </c>
      <c r="K16" s="196"/>
      <c r="L16" s="197"/>
    </row>
    <row r="17" spans="1:14" x14ac:dyDescent="0.25">
      <c r="B17" s="7" t="s">
        <v>95</v>
      </c>
      <c r="C17" s="6"/>
      <c r="D17" s="10">
        <v>22467</v>
      </c>
      <c r="F17" s="7" t="s">
        <v>29</v>
      </c>
      <c r="G17" s="6"/>
      <c r="H17" s="6"/>
      <c r="I17" s="6"/>
      <c r="J17" s="6" t="s">
        <v>28</v>
      </c>
      <c r="K17" s="6"/>
      <c r="L17" s="29"/>
    </row>
    <row r="18" spans="1:14" x14ac:dyDescent="0.25">
      <c r="B18" s="7" t="s">
        <v>94</v>
      </c>
      <c r="C18" s="6"/>
      <c r="D18" s="22">
        <f>D16-D17</f>
        <v>8919</v>
      </c>
      <c r="F18" s="7" t="s">
        <v>27</v>
      </c>
      <c r="G18" s="6"/>
      <c r="H18" s="110">
        <v>4490</v>
      </c>
      <c r="I18" s="6"/>
      <c r="J18" s="6" t="s">
        <v>26</v>
      </c>
      <c r="K18" s="6"/>
      <c r="L18" s="8">
        <v>3128</v>
      </c>
    </row>
    <row r="19" spans="1:14" x14ac:dyDescent="0.25">
      <c r="B19" s="7" t="s">
        <v>93</v>
      </c>
      <c r="C19" s="6"/>
      <c r="D19" s="101">
        <v>4986</v>
      </c>
      <c r="F19" s="7" t="s">
        <v>25</v>
      </c>
      <c r="G19" s="6"/>
      <c r="H19" s="109">
        <v>5140</v>
      </c>
      <c r="I19" s="6"/>
      <c r="J19" s="6" t="s">
        <v>24</v>
      </c>
      <c r="K19" s="6"/>
      <c r="L19" s="108">
        <v>2012</v>
      </c>
    </row>
    <row r="20" spans="1:14" x14ac:dyDescent="0.25">
      <c r="B20" s="7" t="s">
        <v>7</v>
      </c>
      <c r="C20" s="6"/>
      <c r="D20" s="103">
        <v>1169</v>
      </c>
      <c r="F20" s="7" t="s">
        <v>23</v>
      </c>
      <c r="G20" s="6"/>
      <c r="H20" s="107">
        <v>5681</v>
      </c>
      <c r="I20" s="6"/>
      <c r="J20" s="6" t="s">
        <v>92</v>
      </c>
      <c r="K20" s="6"/>
      <c r="L20" s="106">
        <v>4570</v>
      </c>
    </row>
    <row r="21" spans="1:14" x14ac:dyDescent="0.25">
      <c r="B21" s="7" t="s">
        <v>91</v>
      </c>
      <c r="C21" s="6"/>
      <c r="D21" s="102">
        <f>D18-D19-D20</f>
        <v>2764</v>
      </c>
      <c r="F21" s="7" t="s">
        <v>22</v>
      </c>
      <c r="G21" s="6"/>
      <c r="H21" s="105">
        <f>H18+H19+H20</f>
        <v>15311</v>
      </c>
      <c r="I21" s="6"/>
      <c r="J21" s="6" t="s">
        <v>22</v>
      </c>
      <c r="K21" s="6"/>
      <c r="L21" s="104">
        <f>SUM(L18:L20)</f>
        <v>9710</v>
      </c>
    </row>
    <row r="22" spans="1:14" x14ac:dyDescent="0.25">
      <c r="B22" s="7" t="s">
        <v>71</v>
      </c>
      <c r="C22" s="6"/>
      <c r="D22" s="103">
        <v>376</v>
      </c>
      <c r="F22" s="7"/>
      <c r="G22" s="6"/>
      <c r="H22" s="12"/>
      <c r="I22" s="6"/>
      <c r="J22" s="6"/>
      <c r="K22" s="6"/>
      <c r="L22" s="9"/>
    </row>
    <row r="23" spans="1:14" x14ac:dyDescent="0.25">
      <c r="B23" s="7" t="s">
        <v>90</v>
      </c>
      <c r="C23" s="6"/>
      <c r="D23" s="102">
        <f>D21-D22</f>
        <v>2388</v>
      </c>
      <c r="F23" s="7"/>
      <c r="G23" s="6"/>
      <c r="H23" s="12"/>
      <c r="I23" s="6"/>
      <c r="J23" s="6" t="s">
        <v>21</v>
      </c>
      <c r="K23" s="6"/>
      <c r="L23" s="8">
        <v>18947</v>
      </c>
    </row>
    <row r="24" spans="1:14" x14ac:dyDescent="0.25">
      <c r="B24" s="7" t="s">
        <v>3</v>
      </c>
      <c r="C24" s="6"/>
      <c r="D24" s="101">
        <v>381</v>
      </c>
      <c r="F24" s="7"/>
      <c r="G24" s="6"/>
      <c r="H24" s="12"/>
      <c r="I24" s="6"/>
      <c r="J24" s="6"/>
      <c r="K24" s="6"/>
      <c r="L24" s="9"/>
    </row>
    <row r="25" spans="1:14" ht="16.5" thickBot="1" x14ac:dyDescent="0.3">
      <c r="B25" s="7" t="s">
        <v>2</v>
      </c>
      <c r="C25" s="6"/>
      <c r="D25" s="100">
        <f>D23-D24</f>
        <v>2007</v>
      </c>
      <c r="F25" s="7" t="s">
        <v>19</v>
      </c>
      <c r="G25" s="6"/>
      <c r="H25" s="99">
        <v>20898</v>
      </c>
      <c r="I25" s="6"/>
      <c r="J25" s="6" t="s">
        <v>89</v>
      </c>
      <c r="K25" s="6"/>
      <c r="L25" s="98">
        <v>7552</v>
      </c>
    </row>
    <row r="26" spans="1:14" ht="16.5" thickTop="1" x14ac:dyDescent="0.25">
      <c r="B26" s="7"/>
      <c r="C26" s="6"/>
      <c r="D26" s="29"/>
      <c r="F26" s="7"/>
      <c r="G26" s="6"/>
      <c r="H26" s="12"/>
      <c r="I26" s="6"/>
      <c r="J26" s="6"/>
      <c r="K26" s="6"/>
      <c r="L26" s="9"/>
    </row>
    <row r="27" spans="1:14" x14ac:dyDescent="0.25">
      <c r="B27" s="7"/>
      <c r="C27" s="6"/>
      <c r="D27" s="56"/>
      <c r="F27" s="7"/>
      <c r="G27" s="6"/>
      <c r="H27" s="12"/>
      <c r="I27" s="6"/>
      <c r="J27" s="6" t="s">
        <v>88</v>
      </c>
      <c r="K27" s="6"/>
      <c r="L27" s="9"/>
    </row>
    <row r="28" spans="1:14" ht="16.5" thickBot="1" x14ac:dyDescent="0.3">
      <c r="B28" s="7"/>
      <c r="C28" s="6"/>
      <c r="D28" s="5"/>
      <c r="F28" s="7" t="s">
        <v>13</v>
      </c>
      <c r="G28" s="6"/>
      <c r="H28" s="97">
        <f>H21+H25</f>
        <v>36209</v>
      </c>
      <c r="I28" s="6"/>
      <c r="J28" s="6" t="s">
        <v>87</v>
      </c>
      <c r="K28" s="6"/>
      <c r="L28" s="96">
        <f>L21+L23+L25</f>
        <v>36209</v>
      </c>
    </row>
    <row r="29" spans="1:14" ht="16.5" thickTop="1" x14ac:dyDescent="0.25">
      <c r="B29" s="4"/>
      <c r="C29" s="3"/>
      <c r="D29" s="2"/>
      <c r="F29" s="4"/>
      <c r="G29" s="3"/>
      <c r="H29" s="3"/>
      <c r="I29" s="3"/>
      <c r="J29" s="3"/>
      <c r="K29" s="3"/>
      <c r="L29" s="95"/>
    </row>
    <row r="31" spans="1:14" x14ac:dyDescent="0.25">
      <c r="A31" s="180" t="s">
        <v>86</v>
      </c>
      <c r="B31" s="180"/>
      <c r="C31" s="180"/>
      <c r="D31" s="180"/>
      <c r="E31" s="180"/>
      <c r="F31" s="180"/>
      <c r="G31" s="180"/>
      <c r="H31" s="180"/>
      <c r="I31" s="180"/>
      <c r="J31" s="180"/>
      <c r="K31" s="180"/>
      <c r="L31" s="180"/>
      <c r="M31" s="180"/>
      <c r="N31" s="180"/>
    </row>
    <row r="34" spans="2:12" ht="31.5" x14ac:dyDescent="0.25">
      <c r="B34" s="69"/>
      <c r="C34" s="69"/>
      <c r="D34" s="69"/>
      <c r="E34" s="69"/>
      <c r="F34" s="94" t="s">
        <v>85</v>
      </c>
      <c r="G34" s="69"/>
      <c r="H34" s="69"/>
      <c r="I34" s="69"/>
      <c r="J34" s="69"/>
    </row>
    <row r="35" spans="2:12" x14ac:dyDescent="0.25">
      <c r="B35" s="69"/>
      <c r="C35" s="69"/>
      <c r="D35" s="69"/>
      <c r="E35" s="69"/>
      <c r="F35" s="93">
        <f>D39*H39</f>
        <v>0.26575741525423729</v>
      </c>
      <c r="G35" s="69"/>
      <c r="H35" s="69"/>
      <c r="I35" s="69"/>
      <c r="J35" s="69"/>
    </row>
    <row r="36" spans="2:12" x14ac:dyDescent="0.25">
      <c r="B36" s="69"/>
      <c r="C36" s="69"/>
      <c r="D36" s="69"/>
      <c r="E36" s="69"/>
      <c r="F36" s="86"/>
      <c r="G36" s="69"/>
      <c r="H36" s="69"/>
      <c r="I36" s="69"/>
      <c r="J36" s="69"/>
    </row>
    <row r="37" spans="2:12" x14ac:dyDescent="0.25">
      <c r="B37" s="69"/>
      <c r="C37" s="69"/>
      <c r="D37" s="69"/>
      <c r="E37" s="69"/>
      <c r="F37" s="69"/>
      <c r="G37" s="69"/>
      <c r="H37" s="69"/>
      <c r="I37" s="69"/>
      <c r="J37" s="69"/>
    </row>
    <row r="38" spans="2:12" ht="31.5" x14ac:dyDescent="0.25">
      <c r="B38" s="69"/>
      <c r="C38" s="69"/>
      <c r="D38" s="92" t="s">
        <v>84</v>
      </c>
      <c r="E38" s="69"/>
      <c r="F38" s="69"/>
      <c r="G38" s="69"/>
      <c r="H38" s="91" t="s">
        <v>83</v>
      </c>
      <c r="I38" s="69"/>
      <c r="J38" s="69"/>
      <c r="K38" s="69"/>
    </row>
    <row r="39" spans="2:12" x14ac:dyDescent="0.25">
      <c r="B39" s="69"/>
      <c r="C39" s="69"/>
      <c r="D39" s="90">
        <f>C43*H43</f>
        <v>5.5428208456461105E-2</v>
      </c>
      <c r="E39" s="69"/>
      <c r="F39" s="69"/>
      <c r="G39" s="69"/>
      <c r="H39" s="89">
        <f>H28/L25</f>
        <v>4.7946239406779663</v>
      </c>
      <c r="I39" s="69"/>
      <c r="J39" s="69"/>
      <c r="K39" s="69"/>
    </row>
    <row r="40" spans="2:12" x14ac:dyDescent="0.25">
      <c r="B40" s="69"/>
      <c r="C40" s="69"/>
      <c r="D40" s="86"/>
      <c r="E40" s="69"/>
      <c r="F40" s="69"/>
      <c r="G40" s="69"/>
      <c r="H40" s="85"/>
      <c r="I40" s="69"/>
      <c r="J40" s="69"/>
      <c r="K40" s="69"/>
    </row>
    <row r="41" spans="2:12" x14ac:dyDescent="0.25">
      <c r="B41" s="69"/>
      <c r="C41" s="69"/>
      <c r="D41" s="69"/>
      <c r="E41" s="69"/>
      <c r="F41" s="69"/>
      <c r="G41" s="69"/>
      <c r="H41" s="69"/>
      <c r="I41" s="69"/>
      <c r="J41" s="69"/>
      <c r="K41" s="69"/>
    </row>
    <row r="42" spans="2:12" ht="47.25" x14ac:dyDescent="0.25">
      <c r="B42" s="69"/>
      <c r="C42" s="78" t="s">
        <v>82</v>
      </c>
      <c r="D42" s="69"/>
      <c r="E42" s="69"/>
      <c r="F42" s="69"/>
      <c r="G42" s="69"/>
      <c r="H42" s="77" t="s">
        <v>81</v>
      </c>
      <c r="I42" s="69"/>
      <c r="J42" s="69"/>
      <c r="K42" s="69"/>
      <c r="L42" s="69"/>
    </row>
    <row r="43" spans="2:12" x14ac:dyDescent="0.25">
      <c r="B43" s="69"/>
      <c r="C43" s="88">
        <f>C47/E47</f>
        <v>6.3945708277575994E-2</v>
      </c>
      <c r="D43" s="69"/>
      <c r="E43" s="69"/>
      <c r="F43" s="69"/>
      <c r="G43" s="69"/>
      <c r="H43" s="87">
        <f>H47/J47</f>
        <v>0.86680107155679531</v>
      </c>
      <c r="I43" s="69"/>
      <c r="J43" s="69"/>
      <c r="K43" s="69"/>
      <c r="L43" s="69"/>
    </row>
    <row r="44" spans="2:12" x14ac:dyDescent="0.25">
      <c r="B44" s="69"/>
      <c r="C44" s="86"/>
      <c r="D44" s="69"/>
      <c r="E44" s="69"/>
      <c r="F44" s="69"/>
      <c r="G44" s="69"/>
      <c r="H44" s="85"/>
      <c r="I44" s="69"/>
      <c r="J44" s="69"/>
      <c r="K44" s="69"/>
      <c r="L44" s="69"/>
    </row>
    <row r="45" spans="2:12" x14ac:dyDescent="0.25">
      <c r="B45" s="69"/>
      <c r="C45" s="69"/>
      <c r="D45" s="69"/>
      <c r="E45" s="69"/>
      <c r="F45" s="69"/>
      <c r="G45" s="69"/>
      <c r="H45" s="69"/>
      <c r="I45" s="69"/>
      <c r="J45" s="69"/>
      <c r="K45" s="69"/>
      <c r="L45" s="69"/>
    </row>
    <row r="46" spans="2:12" ht="31.5" x14ac:dyDescent="0.25">
      <c r="B46" s="69"/>
      <c r="C46" s="78" t="s">
        <v>80</v>
      </c>
      <c r="D46" s="69"/>
      <c r="E46" s="71" t="s">
        <v>9</v>
      </c>
      <c r="F46" s="83"/>
      <c r="G46" s="69"/>
      <c r="H46" s="84" t="s">
        <v>9</v>
      </c>
      <c r="I46" s="69"/>
      <c r="J46" s="77" t="s">
        <v>79</v>
      </c>
      <c r="K46" s="69"/>
      <c r="L46" s="69"/>
    </row>
    <row r="47" spans="2:12" x14ac:dyDescent="0.25">
      <c r="B47" s="69"/>
      <c r="C47" s="82">
        <f>D25</f>
        <v>2007</v>
      </c>
      <c r="D47" s="69"/>
      <c r="E47" s="82">
        <f>D16</f>
        <v>31386</v>
      </c>
      <c r="F47" s="79"/>
      <c r="G47" s="81"/>
      <c r="H47" s="80">
        <f>D16</f>
        <v>31386</v>
      </c>
      <c r="I47" s="69"/>
      <c r="J47" s="80">
        <f>I51+K51</f>
        <v>36209</v>
      </c>
      <c r="K47" s="69"/>
      <c r="L47" s="69"/>
    </row>
    <row r="48" spans="2:12" x14ac:dyDescent="0.25">
      <c r="B48" s="69"/>
      <c r="C48" s="69"/>
      <c r="D48" s="69"/>
      <c r="E48" s="69"/>
      <c r="F48" s="69"/>
      <c r="G48" s="69"/>
      <c r="H48" s="69"/>
      <c r="I48" s="69"/>
      <c r="J48" s="69"/>
      <c r="K48" s="69"/>
      <c r="L48" s="69"/>
    </row>
    <row r="49" spans="2:12" x14ac:dyDescent="0.25">
      <c r="B49" s="69"/>
      <c r="C49" s="69"/>
      <c r="D49" s="69"/>
      <c r="E49" s="69"/>
      <c r="F49" s="69"/>
      <c r="G49" s="69"/>
      <c r="H49" s="69"/>
      <c r="I49" s="69"/>
      <c r="J49" s="69"/>
      <c r="K49" s="69"/>
      <c r="L49" s="69"/>
    </row>
    <row r="50" spans="2:12" ht="31.5" x14ac:dyDescent="0.25">
      <c r="B50" s="69"/>
      <c r="C50" s="78" t="s">
        <v>78</v>
      </c>
      <c r="D50" s="69"/>
      <c r="E50" s="71" t="s">
        <v>9</v>
      </c>
      <c r="F50" s="83"/>
      <c r="G50" s="69"/>
      <c r="H50" s="69"/>
      <c r="I50" s="77" t="s">
        <v>77</v>
      </c>
      <c r="J50" s="69"/>
      <c r="K50" s="77" t="s">
        <v>76</v>
      </c>
      <c r="L50" s="69"/>
    </row>
    <row r="51" spans="2:12" x14ac:dyDescent="0.25">
      <c r="B51" s="69"/>
      <c r="C51" s="75">
        <f>B55+B59+D55+D59+D63</f>
        <v>29379</v>
      </c>
      <c r="D51" s="69"/>
      <c r="E51" s="82">
        <f>D16</f>
        <v>31386</v>
      </c>
      <c r="F51" s="79"/>
      <c r="G51" s="81"/>
      <c r="H51" s="69"/>
      <c r="I51" s="80">
        <f>H25</f>
        <v>20898</v>
      </c>
      <c r="J51" s="69"/>
      <c r="K51" s="74">
        <f>J59+K55+L59</f>
        <v>15311</v>
      </c>
      <c r="L51" s="69"/>
    </row>
    <row r="52" spans="2:12" x14ac:dyDescent="0.25">
      <c r="B52" s="69"/>
      <c r="C52" s="69"/>
      <c r="D52" s="69"/>
      <c r="E52" s="69"/>
      <c r="F52" s="69"/>
      <c r="G52" s="69"/>
      <c r="H52" s="69"/>
      <c r="I52" s="69"/>
      <c r="J52" s="69"/>
      <c r="K52" s="69"/>
      <c r="L52" s="69"/>
    </row>
    <row r="53" spans="2:12" x14ac:dyDescent="0.25">
      <c r="B53" s="69"/>
      <c r="C53" s="69"/>
      <c r="D53" s="69"/>
      <c r="E53" s="69"/>
      <c r="F53" s="69"/>
      <c r="G53" s="69"/>
      <c r="H53" s="69"/>
      <c r="I53" s="69"/>
      <c r="J53" s="69"/>
      <c r="K53" s="69"/>
      <c r="L53" s="69"/>
    </row>
    <row r="54" spans="2:12" ht="47.25" x14ac:dyDescent="0.25">
      <c r="B54" s="78" t="s">
        <v>75</v>
      </c>
      <c r="C54" s="69"/>
      <c r="D54" s="71" t="s">
        <v>74</v>
      </c>
      <c r="E54" s="69"/>
      <c r="F54" s="69"/>
      <c r="G54" s="69"/>
      <c r="H54" s="69"/>
      <c r="I54" s="69"/>
      <c r="J54" s="69"/>
      <c r="K54" s="76" t="s">
        <v>73</v>
      </c>
      <c r="L54" s="69"/>
    </row>
    <row r="55" spans="2:12" x14ac:dyDescent="0.25">
      <c r="B55" s="75">
        <f>D17</f>
        <v>22467</v>
      </c>
      <c r="C55" s="73"/>
      <c r="D55" s="75">
        <f>D20</f>
        <v>1169</v>
      </c>
      <c r="E55" s="69"/>
      <c r="F55" s="69"/>
      <c r="G55" s="69"/>
      <c r="H55" s="69"/>
      <c r="I55" s="69"/>
      <c r="J55" s="69"/>
      <c r="K55" s="80">
        <f>H18</f>
        <v>4490</v>
      </c>
      <c r="L55" s="69"/>
    </row>
    <row r="56" spans="2:12" x14ac:dyDescent="0.25">
      <c r="B56" s="72"/>
      <c r="C56" s="73"/>
      <c r="D56" s="72"/>
      <c r="E56" s="69"/>
      <c r="F56" s="69"/>
      <c r="G56" s="69"/>
      <c r="H56" s="69"/>
      <c r="I56" s="69"/>
      <c r="J56" s="69"/>
      <c r="K56" s="79"/>
      <c r="L56" s="69"/>
    </row>
    <row r="57" spans="2:12" x14ac:dyDescent="0.25">
      <c r="B57" s="69"/>
      <c r="C57" s="69"/>
      <c r="D57" s="69"/>
      <c r="E57" s="69"/>
      <c r="F57" s="69"/>
      <c r="G57" s="69"/>
      <c r="H57" s="69"/>
      <c r="I57" s="69"/>
      <c r="J57" s="69"/>
      <c r="K57" s="69"/>
      <c r="L57" s="69"/>
    </row>
    <row r="58" spans="2:12" ht="63" x14ac:dyDescent="0.25">
      <c r="B58" s="78" t="s">
        <v>72</v>
      </c>
      <c r="C58" s="69"/>
      <c r="D58" s="71" t="s">
        <v>71</v>
      </c>
      <c r="E58" s="69"/>
      <c r="F58" s="69"/>
      <c r="G58" s="69"/>
      <c r="H58" s="69"/>
      <c r="I58" s="69"/>
      <c r="J58" s="77" t="s">
        <v>70</v>
      </c>
      <c r="K58" s="69"/>
      <c r="L58" s="76" t="s">
        <v>69</v>
      </c>
    </row>
    <row r="59" spans="2:12" x14ac:dyDescent="0.25">
      <c r="B59" s="75">
        <f>D19</f>
        <v>4986</v>
      </c>
      <c r="C59" s="73"/>
      <c r="D59" s="75">
        <f>D22</f>
        <v>376</v>
      </c>
      <c r="E59" s="69"/>
      <c r="F59" s="69"/>
      <c r="G59" s="69"/>
      <c r="H59" s="69"/>
      <c r="I59" s="69"/>
      <c r="J59" s="74">
        <f>H19</f>
        <v>5140</v>
      </c>
      <c r="K59" s="73"/>
      <c r="L59" s="74">
        <f>H20</f>
        <v>5681</v>
      </c>
    </row>
    <row r="60" spans="2:12" x14ac:dyDescent="0.25">
      <c r="B60" s="72"/>
      <c r="C60" s="73"/>
      <c r="D60" s="72"/>
      <c r="E60" s="69"/>
      <c r="F60" s="69"/>
      <c r="G60" s="69"/>
      <c r="H60" s="69"/>
      <c r="I60" s="69"/>
      <c r="J60" s="72"/>
      <c r="K60" s="73"/>
      <c r="L60" s="72"/>
    </row>
    <row r="61" spans="2:12" x14ac:dyDescent="0.25">
      <c r="B61" s="69"/>
      <c r="C61" s="69"/>
      <c r="D61" s="69"/>
      <c r="E61" s="69"/>
      <c r="F61" s="69"/>
      <c r="G61" s="69"/>
      <c r="H61" s="69"/>
      <c r="I61" s="69"/>
      <c r="J61" s="69"/>
      <c r="K61" s="69"/>
      <c r="L61" s="69"/>
    </row>
    <row r="62" spans="2:12" x14ac:dyDescent="0.25">
      <c r="B62" s="69"/>
      <c r="C62" s="69"/>
      <c r="D62" s="71" t="s">
        <v>3</v>
      </c>
      <c r="E62" s="69"/>
      <c r="F62" s="69"/>
      <c r="G62" s="69"/>
      <c r="H62" s="69"/>
      <c r="I62" s="69"/>
      <c r="J62" s="69"/>
      <c r="K62" s="69"/>
      <c r="L62" s="69"/>
    </row>
    <row r="63" spans="2:12" x14ac:dyDescent="0.25">
      <c r="B63" s="69"/>
      <c r="C63" s="69"/>
      <c r="D63" s="70">
        <f>D24</f>
        <v>381</v>
      </c>
      <c r="E63" s="69"/>
      <c r="F63" s="69"/>
      <c r="G63" s="69"/>
      <c r="H63" s="69"/>
      <c r="I63" s="69"/>
      <c r="J63" s="69"/>
      <c r="K63" s="69"/>
      <c r="L63" s="69"/>
    </row>
    <row r="65" spans="1:15" s="13" customFormat="1" x14ac:dyDescent="0.25">
      <c r="A65" s="18" t="s">
        <v>11</v>
      </c>
      <c r="B65" s="15"/>
      <c r="C65" s="15"/>
      <c r="D65" s="15"/>
      <c r="E65" s="16"/>
      <c r="F65" s="15"/>
      <c r="G65" s="15"/>
      <c r="H65" s="15"/>
      <c r="I65" s="15"/>
      <c r="J65" s="15"/>
      <c r="K65" s="15"/>
      <c r="L65" s="15"/>
      <c r="M65" s="15"/>
      <c r="N65" s="15"/>
      <c r="O65" s="14"/>
    </row>
    <row r="66" spans="1:15" s="13" customFormat="1" ht="63" customHeight="1" x14ac:dyDescent="0.25">
      <c r="A66" s="187" t="s">
        <v>166</v>
      </c>
      <c r="B66" s="188"/>
      <c r="C66" s="188"/>
      <c r="D66" s="188"/>
      <c r="E66" s="188"/>
      <c r="F66" s="188"/>
      <c r="G66" s="188"/>
      <c r="H66" s="188"/>
      <c r="I66" s="188"/>
      <c r="J66" s="188"/>
      <c r="K66" s="188"/>
      <c r="L66" s="188"/>
      <c r="M66" s="188"/>
      <c r="N66" s="188"/>
      <c r="O66" s="14"/>
    </row>
    <row r="67" spans="1:15" s="14" customFormat="1" x14ac:dyDescent="0.25"/>
  </sheetData>
  <mergeCells count="12">
    <mergeCell ref="A5:N5"/>
    <mergeCell ref="A11:N11"/>
    <mergeCell ref="A31:N31"/>
    <mergeCell ref="A66:N66"/>
    <mergeCell ref="F16:H16"/>
    <mergeCell ref="J16:L16"/>
    <mergeCell ref="B13:D13"/>
    <mergeCell ref="B14:D14"/>
    <mergeCell ref="B15:D15"/>
    <mergeCell ref="F13:L13"/>
    <mergeCell ref="F14:L14"/>
    <mergeCell ref="F15:L15"/>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workbookViewId="0"/>
  </sheetViews>
  <sheetFormatPr defaultRowHeight="15.75" x14ac:dyDescent="0.25"/>
  <cols>
    <col min="1" max="1" width="4.7109375" style="1" customWidth="1"/>
    <col min="2" max="24" width="14.7109375" style="1" customWidth="1"/>
    <col min="25" max="30" width="10.7109375" style="1" customWidth="1"/>
    <col min="31" max="16384" width="9.140625" style="1"/>
  </cols>
  <sheetData>
    <row r="1" spans="1:14" ht="16.5" thickBot="1" x14ac:dyDescent="0.3"/>
    <row r="2" spans="1:14" ht="21" x14ac:dyDescent="0.35">
      <c r="B2" s="37" t="s">
        <v>111</v>
      </c>
      <c r="C2" s="36"/>
      <c r="D2" s="36"/>
      <c r="E2" s="118"/>
    </row>
    <row r="3" spans="1:14" ht="21.75" thickBot="1" x14ac:dyDescent="0.4">
      <c r="B3" s="35" t="s">
        <v>110</v>
      </c>
      <c r="C3" s="34"/>
      <c r="D3" s="34"/>
      <c r="E3" s="129"/>
    </row>
    <row r="5" spans="1:14" ht="94.5" customHeight="1" x14ac:dyDescent="0.25">
      <c r="A5" s="180" t="s">
        <v>167</v>
      </c>
      <c r="B5" s="180"/>
      <c r="C5" s="180"/>
      <c r="D5" s="180"/>
      <c r="E5" s="180"/>
      <c r="F5" s="180"/>
      <c r="G5" s="180"/>
      <c r="H5" s="180"/>
      <c r="I5" s="180"/>
      <c r="J5" s="180"/>
      <c r="K5" s="180"/>
    </row>
    <row r="6" spans="1:14" x14ac:dyDescent="0.25">
      <c r="B6" s="128"/>
    </row>
    <row r="7" spans="1:14" ht="31.5" customHeight="1" x14ac:dyDescent="0.25">
      <c r="A7" s="180" t="s">
        <v>168</v>
      </c>
      <c r="B7" s="180"/>
      <c r="C7" s="180"/>
      <c r="D7" s="180"/>
      <c r="E7" s="180"/>
      <c r="F7" s="180"/>
      <c r="G7" s="180"/>
      <c r="H7" s="180"/>
      <c r="I7" s="180"/>
      <c r="J7" s="180"/>
      <c r="K7" s="180"/>
    </row>
    <row r="8" spans="1:14" x14ac:dyDescent="0.25">
      <c r="B8" s="128"/>
    </row>
    <row r="9" spans="1:14" x14ac:dyDescent="0.25">
      <c r="B9" s="128"/>
    </row>
    <row r="10" spans="1:14" s="13" customFormat="1" x14ac:dyDescent="0.25">
      <c r="A10" s="18" t="s">
        <v>11</v>
      </c>
      <c r="B10" s="15"/>
      <c r="C10" s="15"/>
      <c r="D10" s="15"/>
      <c r="E10" s="16"/>
      <c r="F10" s="15"/>
      <c r="G10" s="15"/>
      <c r="H10" s="15"/>
      <c r="I10" s="15"/>
      <c r="J10" s="15"/>
      <c r="K10" s="15"/>
      <c r="L10" s="15"/>
      <c r="M10" s="15"/>
      <c r="N10" s="14"/>
    </row>
    <row r="11" spans="1:14" s="13" customFormat="1" ht="78.75" customHeight="1" x14ac:dyDescent="0.25">
      <c r="A11" s="187" t="s">
        <v>175</v>
      </c>
      <c r="B11" s="188"/>
      <c r="C11" s="188"/>
      <c r="D11" s="188"/>
      <c r="E11" s="188"/>
      <c r="F11" s="188"/>
      <c r="G11" s="188"/>
      <c r="H11" s="188"/>
      <c r="I11" s="188"/>
      <c r="J11" s="188"/>
      <c r="K11" s="188"/>
      <c r="L11" s="15"/>
      <c r="M11" s="15"/>
      <c r="N11" s="14"/>
    </row>
    <row r="12" spans="1:14" s="13" customFormat="1" x14ac:dyDescent="0.25">
      <c r="A12" s="17"/>
      <c r="B12" s="15"/>
      <c r="C12" s="15"/>
      <c r="D12" s="15"/>
      <c r="E12" s="16"/>
      <c r="F12" s="15"/>
      <c r="G12" s="15"/>
      <c r="H12" s="15"/>
      <c r="I12" s="15"/>
      <c r="J12" s="15"/>
      <c r="K12" s="15"/>
      <c r="L12" s="15"/>
      <c r="M12" s="15"/>
      <c r="N12" s="14"/>
    </row>
    <row r="13" spans="1:14" s="13" customFormat="1" x14ac:dyDescent="0.25">
      <c r="A13" s="17"/>
      <c r="B13" s="15"/>
      <c r="C13" s="15"/>
      <c r="D13" s="15"/>
      <c r="E13" s="16"/>
      <c r="F13" s="15"/>
      <c r="G13" s="15"/>
      <c r="H13" s="15"/>
      <c r="I13" s="15"/>
      <c r="J13" s="15"/>
      <c r="K13" s="15"/>
      <c r="L13" s="15"/>
      <c r="M13" s="15"/>
      <c r="N13" s="14"/>
    </row>
    <row r="14" spans="1:14" s="13" customFormat="1" x14ac:dyDescent="0.25">
      <c r="A14" s="17"/>
      <c r="B14" s="15"/>
      <c r="C14" s="15"/>
      <c r="D14" s="15"/>
      <c r="E14" s="16"/>
      <c r="F14" s="15"/>
      <c r="G14" s="15"/>
      <c r="H14" s="15"/>
      <c r="I14" s="15"/>
      <c r="J14" s="15"/>
      <c r="K14" s="15"/>
      <c r="L14" s="15"/>
      <c r="M14" s="15"/>
      <c r="N14" s="14"/>
    </row>
    <row r="15" spans="1:14" s="13" customFormat="1" x14ac:dyDescent="0.25">
      <c r="A15" s="17"/>
      <c r="B15" s="15"/>
      <c r="C15" s="15"/>
      <c r="D15" s="15"/>
      <c r="E15" s="16"/>
      <c r="F15" s="15"/>
      <c r="G15" s="15"/>
      <c r="H15" s="15"/>
      <c r="I15" s="15"/>
      <c r="J15" s="15"/>
      <c r="K15" s="15"/>
      <c r="L15" s="15"/>
      <c r="M15" s="15"/>
      <c r="N15" s="14"/>
    </row>
    <row r="16" spans="1:14" s="13" customFormat="1" x14ac:dyDescent="0.25">
      <c r="A16" s="17"/>
      <c r="B16" s="15"/>
      <c r="C16" s="15"/>
      <c r="D16" s="15"/>
      <c r="E16" s="16"/>
      <c r="F16" s="15"/>
      <c r="G16" s="15"/>
      <c r="H16" s="15"/>
      <c r="I16" s="15"/>
      <c r="J16" s="15"/>
      <c r="K16" s="15"/>
      <c r="L16" s="15"/>
      <c r="M16" s="15"/>
      <c r="N16" s="14"/>
    </row>
    <row r="17" spans="1:14" s="13" customFormat="1" x14ac:dyDescent="0.25">
      <c r="A17" s="17"/>
      <c r="B17" s="15"/>
      <c r="C17" s="15"/>
      <c r="D17" s="15"/>
      <c r="E17" s="16"/>
      <c r="F17" s="15"/>
      <c r="G17" s="15"/>
      <c r="H17" s="15"/>
      <c r="I17" s="15"/>
      <c r="J17" s="15"/>
      <c r="K17" s="15"/>
      <c r="L17" s="15"/>
      <c r="M17" s="15"/>
      <c r="N17" s="14"/>
    </row>
    <row r="18" spans="1:14" s="13" customFormat="1" x14ac:dyDescent="0.25">
      <c r="A18" s="17"/>
      <c r="B18" s="15"/>
      <c r="C18" s="15"/>
      <c r="D18" s="15"/>
      <c r="E18" s="16"/>
      <c r="F18" s="15"/>
      <c r="G18" s="15"/>
      <c r="H18" s="15"/>
      <c r="I18" s="15"/>
      <c r="J18" s="15"/>
      <c r="K18" s="15"/>
      <c r="L18" s="15"/>
      <c r="M18" s="15"/>
      <c r="N18" s="14"/>
    </row>
    <row r="19" spans="1:14" s="13" customFormat="1" x14ac:dyDescent="0.25">
      <c r="A19" s="17"/>
      <c r="B19" s="15"/>
      <c r="C19" s="15"/>
      <c r="D19" s="15"/>
      <c r="E19" s="16"/>
      <c r="F19" s="15"/>
      <c r="G19" s="15"/>
      <c r="H19" s="15"/>
      <c r="I19" s="15"/>
      <c r="J19" s="15"/>
      <c r="K19" s="15"/>
      <c r="L19" s="15"/>
      <c r="M19" s="15"/>
      <c r="N19" s="14"/>
    </row>
    <row r="20" spans="1:14" s="13" customFormat="1" x14ac:dyDescent="0.25">
      <c r="A20" s="17"/>
      <c r="B20" s="15"/>
      <c r="C20" s="15"/>
      <c r="D20" s="15"/>
      <c r="E20" s="16"/>
      <c r="F20" s="15"/>
      <c r="G20" s="15"/>
      <c r="H20" s="15"/>
      <c r="I20" s="15"/>
      <c r="J20" s="15"/>
      <c r="K20" s="15"/>
      <c r="L20" s="15"/>
      <c r="M20" s="15"/>
      <c r="N20" s="14"/>
    </row>
    <row r="21" spans="1:14" s="13" customFormat="1" x14ac:dyDescent="0.25">
      <c r="A21" s="17"/>
      <c r="B21" s="15"/>
      <c r="C21" s="15"/>
      <c r="D21" s="15"/>
      <c r="E21" s="16"/>
      <c r="F21" s="15"/>
      <c r="G21" s="15"/>
      <c r="H21" s="15"/>
      <c r="I21" s="15"/>
      <c r="J21" s="15"/>
      <c r="K21" s="15"/>
      <c r="L21" s="15"/>
      <c r="M21" s="15"/>
      <c r="N21" s="14"/>
    </row>
    <row r="22" spans="1:14" s="13" customFormat="1" x14ac:dyDescent="0.25">
      <c r="A22" s="17"/>
      <c r="B22" s="15"/>
      <c r="C22" s="15"/>
      <c r="D22" s="15"/>
      <c r="E22" s="16"/>
      <c r="F22" s="15"/>
      <c r="G22" s="15"/>
      <c r="H22" s="15"/>
      <c r="I22" s="15"/>
      <c r="J22" s="15"/>
      <c r="K22" s="15"/>
      <c r="L22" s="15"/>
      <c r="M22" s="15"/>
      <c r="N22" s="14"/>
    </row>
    <row r="23" spans="1:14" s="13" customFormat="1" x14ac:dyDescent="0.25">
      <c r="A23" s="17"/>
      <c r="B23" s="15"/>
      <c r="C23" s="15"/>
      <c r="D23" s="15"/>
      <c r="E23" s="16"/>
      <c r="F23" s="15"/>
      <c r="G23" s="15"/>
      <c r="H23" s="15"/>
      <c r="I23" s="15"/>
      <c r="J23" s="15"/>
      <c r="K23" s="15"/>
      <c r="L23" s="15"/>
      <c r="M23" s="15"/>
      <c r="N23" s="14"/>
    </row>
    <row r="24" spans="1:14" s="13" customFormat="1" x14ac:dyDescent="0.25">
      <c r="A24" s="17"/>
      <c r="B24" s="15"/>
      <c r="C24" s="15"/>
      <c r="D24" s="15"/>
      <c r="E24" s="16"/>
      <c r="F24" s="15"/>
      <c r="G24" s="15"/>
      <c r="H24" s="15"/>
      <c r="I24" s="15"/>
      <c r="J24" s="15"/>
      <c r="K24" s="15"/>
      <c r="L24" s="15"/>
      <c r="M24" s="15"/>
      <c r="N24" s="14"/>
    </row>
    <row r="25" spans="1:14" s="13" customFormat="1" x14ac:dyDescent="0.25">
      <c r="A25" s="17"/>
      <c r="B25" s="15"/>
      <c r="C25" s="15"/>
      <c r="D25" s="15"/>
      <c r="E25" s="16"/>
      <c r="F25" s="15"/>
      <c r="G25" s="15"/>
      <c r="H25" s="15"/>
      <c r="I25" s="15"/>
      <c r="J25" s="15"/>
      <c r="K25" s="15"/>
      <c r="L25" s="15"/>
      <c r="M25" s="15"/>
      <c r="N25" s="14"/>
    </row>
    <row r="26" spans="1:14" s="13" customFormat="1" x14ac:dyDescent="0.25">
      <c r="A26" s="17"/>
      <c r="B26" s="15"/>
      <c r="C26" s="15"/>
      <c r="D26" s="15"/>
      <c r="E26" s="16"/>
      <c r="F26" s="15"/>
      <c r="G26" s="15"/>
      <c r="H26" s="15"/>
      <c r="I26" s="15"/>
      <c r="J26" s="15"/>
      <c r="K26" s="15"/>
      <c r="L26" s="15"/>
      <c r="M26" s="15"/>
      <c r="N26" s="14"/>
    </row>
    <row r="27" spans="1:14" s="13" customFormat="1" x14ac:dyDescent="0.25">
      <c r="A27" s="17"/>
      <c r="B27" s="15"/>
      <c r="C27" s="15"/>
      <c r="D27" s="15"/>
      <c r="E27" s="16"/>
      <c r="F27" s="15"/>
      <c r="G27" s="15"/>
      <c r="H27" s="15"/>
      <c r="I27" s="15"/>
      <c r="J27" s="15"/>
      <c r="K27" s="15"/>
      <c r="L27" s="15"/>
      <c r="M27" s="15"/>
      <c r="N27" s="14"/>
    </row>
    <row r="28" spans="1:14" s="13" customFormat="1" x14ac:dyDescent="0.25">
      <c r="A28" s="17"/>
      <c r="B28" s="15"/>
      <c r="C28" s="15"/>
      <c r="D28" s="15"/>
      <c r="E28" s="16"/>
      <c r="F28" s="15"/>
      <c r="G28" s="15"/>
      <c r="H28" s="15"/>
      <c r="I28" s="15"/>
      <c r="J28" s="15"/>
      <c r="K28" s="15"/>
      <c r="L28" s="15"/>
      <c r="M28" s="15"/>
      <c r="N28" s="14"/>
    </row>
    <row r="29" spans="1:14" s="13" customFormat="1" x14ac:dyDescent="0.25">
      <c r="A29" s="17"/>
      <c r="B29" s="15"/>
      <c r="C29" s="15"/>
      <c r="D29" s="15"/>
      <c r="E29" s="16"/>
      <c r="F29" s="15"/>
      <c r="G29" s="15"/>
      <c r="H29" s="15"/>
      <c r="I29" s="15"/>
      <c r="J29" s="15"/>
      <c r="K29" s="15"/>
      <c r="L29" s="15"/>
      <c r="M29" s="15"/>
      <c r="N29" s="14"/>
    </row>
    <row r="30" spans="1:14" s="13" customFormat="1" x14ac:dyDescent="0.25">
      <c r="A30" s="17"/>
      <c r="B30" s="15"/>
      <c r="C30" s="15"/>
      <c r="D30" s="15"/>
      <c r="E30" s="16"/>
      <c r="F30" s="15"/>
      <c r="G30" s="15"/>
      <c r="H30" s="15"/>
      <c r="I30" s="15"/>
      <c r="J30" s="15"/>
      <c r="K30" s="15"/>
      <c r="L30" s="15"/>
      <c r="M30" s="15"/>
      <c r="N30" s="14"/>
    </row>
    <row r="31" spans="1:14" s="13" customFormat="1" x14ac:dyDescent="0.25">
      <c r="A31" s="17"/>
      <c r="B31" s="15"/>
      <c r="C31" s="15"/>
      <c r="D31" s="15"/>
      <c r="E31" s="16"/>
      <c r="F31" s="15"/>
      <c r="G31" s="15"/>
      <c r="H31" s="15"/>
      <c r="I31" s="15"/>
      <c r="J31" s="15"/>
      <c r="K31" s="15"/>
      <c r="L31" s="15"/>
      <c r="M31" s="15"/>
      <c r="N31" s="14"/>
    </row>
    <row r="32" spans="1:14" x14ac:dyDescent="0.25">
      <c r="B32" s="128"/>
    </row>
    <row r="33" spans="3:11" x14ac:dyDescent="0.25">
      <c r="C33" s="1" t="s">
        <v>109</v>
      </c>
      <c r="E33" s="123">
        <v>0.75</v>
      </c>
    </row>
    <row r="34" spans="3:11" x14ac:dyDescent="0.25">
      <c r="C34" s="1" t="s">
        <v>108</v>
      </c>
      <c r="E34" s="123">
        <v>1.25</v>
      </c>
      <c r="G34" s="123"/>
      <c r="H34" s="123"/>
    </row>
    <row r="35" spans="3:11" x14ac:dyDescent="0.25">
      <c r="G35" s="123"/>
      <c r="H35" s="123"/>
    </row>
    <row r="36" spans="3:11" x14ac:dyDescent="0.25">
      <c r="C36" s="66" t="s">
        <v>66</v>
      </c>
      <c r="G36" s="127" t="s">
        <v>107</v>
      </c>
      <c r="H36" s="126"/>
      <c r="I36" s="125"/>
      <c r="J36" s="125"/>
      <c r="K36" s="125"/>
    </row>
    <row r="37" spans="3:11" x14ac:dyDescent="0.25">
      <c r="C37" s="1" t="s">
        <v>65</v>
      </c>
      <c r="E37" s="124">
        <f>'Section 3.2'!D8</f>
        <v>1.3111111111111111</v>
      </c>
      <c r="G37" s="123">
        <v>1.39</v>
      </c>
      <c r="H37" s="121" t="str">
        <f>IF(E37&lt;G37*$E$33,"Too low?",IF(E37&gt;G37*$E$34,"Too high?","Looks OK."))</f>
        <v>Looks OK.</v>
      </c>
      <c r="I37" s="120"/>
      <c r="J37" s="120"/>
      <c r="K37" s="120"/>
    </row>
    <row r="38" spans="3:11" x14ac:dyDescent="0.25">
      <c r="C38" s="1" t="s">
        <v>64</v>
      </c>
      <c r="E38" s="124">
        <f>'Section 3.2'!D9</f>
        <v>0.52962962962962967</v>
      </c>
      <c r="G38" s="123">
        <v>0.85</v>
      </c>
      <c r="H38" s="121" t="str">
        <f>IF(E38&lt;G38*$E$33,"Too low?",IF(E38&gt;G38*$E$34,"Too high?","Looks OK."))</f>
        <v>Too low?</v>
      </c>
      <c r="I38" s="120"/>
      <c r="J38" s="120"/>
      <c r="K38" s="120"/>
    </row>
    <row r="39" spans="3:11" x14ac:dyDescent="0.25">
      <c r="C39" s="1" t="s">
        <v>63</v>
      </c>
      <c r="E39" s="124">
        <f>'Section 3.2'!D10</f>
        <v>0.18148148148148149</v>
      </c>
      <c r="G39" s="123">
        <v>0.35</v>
      </c>
      <c r="H39" s="121" t="str">
        <f>IF(E39&lt;G39*$E$33,"Too low?",IF(E39&gt;G39*$E$34,"Too high?","Looks OK."))</f>
        <v>Too low?</v>
      </c>
      <c r="I39" s="120"/>
      <c r="J39" s="120"/>
      <c r="K39" s="120"/>
    </row>
    <row r="40" spans="3:11" x14ac:dyDescent="0.25">
      <c r="G40" s="123"/>
      <c r="H40" s="120"/>
      <c r="I40" s="120"/>
      <c r="J40" s="120"/>
      <c r="K40" s="120"/>
    </row>
    <row r="41" spans="3:11" x14ac:dyDescent="0.25">
      <c r="C41" s="66" t="s">
        <v>62</v>
      </c>
      <c r="G41" s="123"/>
      <c r="H41" s="120"/>
      <c r="I41" s="120"/>
      <c r="J41" s="120"/>
      <c r="K41" s="120"/>
    </row>
    <row r="42" spans="3:11" x14ac:dyDescent="0.25">
      <c r="C42" s="1" t="s">
        <v>61</v>
      </c>
      <c r="E42" s="124">
        <f>'Section 3.2'!D13</f>
        <v>0.27787068004459309</v>
      </c>
      <c r="G42" s="123">
        <v>0.19</v>
      </c>
      <c r="H42" s="121" t="str">
        <f>IF(E42&lt;G42*$E$33,"Too low?",IF(E42&gt;G42*$E$34,"Too high?","Looks OK."))</f>
        <v>Too high?</v>
      </c>
      <c r="I42" s="120"/>
      <c r="J42" s="120"/>
      <c r="K42" s="120"/>
    </row>
    <row r="43" spans="3:11" x14ac:dyDescent="0.25">
      <c r="C43" s="1" t="s">
        <v>60</v>
      </c>
      <c r="E43" s="124">
        <f>'Section 3.2'!D14</f>
        <v>0.38479351601698186</v>
      </c>
      <c r="G43" s="123">
        <v>0.28999999999999998</v>
      </c>
      <c r="H43" s="121" t="str">
        <f>IF(E43&lt;G43*$E$33,"Too low?",IF(E43&gt;G43*$E$34,"Too high?","Looks OK."))</f>
        <v>Too high?</v>
      </c>
      <c r="I43" s="120"/>
      <c r="J43" s="120"/>
      <c r="K43" s="120"/>
    </row>
    <row r="44" spans="3:11" x14ac:dyDescent="0.25">
      <c r="C44" s="1" t="s">
        <v>59</v>
      </c>
      <c r="E44" s="124">
        <f>'Section 3.2'!D15</f>
        <v>1.3847935160169818</v>
      </c>
      <c r="G44" s="124">
        <f>1+G43</f>
        <v>1.29</v>
      </c>
      <c r="H44" s="121" t="str">
        <f>IF(E44&lt;G44*$E$33,"Too low?",IF(E44&gt;G44*$E$34,"Too high?","Looks OK."))</f>
        <v>Looks OK.</v>
      </c>
      <c r="I44" s="120"/>
      <c r="J44" s="120"/>
      <c r="K44" s="120"/>
    </row>
    <row r="45" spans="3:11" x14ac:dyDescent="0.25">
      <c r="C45" s="1" t="s">
        <v>58</v>
      </c>
      <c r="E45" s="124">
        <f>'Section 3.2'!D16</f>
        <v>4.9007092198581557</v>
      </c>
      <c r="G45" s="123">
        <v>3.8</v>
      </c>
      <c r="H45" s="121" t="str">
        <f>IF(E45&lt;G45*$E$33,"Too low?",IF(E45&gt;G45*$E$34,"Too high?","Looks OK."))</f>
        <v>Too high?</v>
      </c>
      <c r="I45" s="120"/>
      <c r="J45" s="120"/>
      <c r="K45" s="120"/>
    </row>
    <row r="46" spans="3:11" x14ac:dyDescent="0.25">
      <c r="C46" s="1" t="s">
        <v>57</v>
      </c>
      <c r="E46" s="124">
        <f>'Section 3.2'!D17</f>
        <v>6.8581560283687946</v>
      </c>
      <c r="G46" s="123">
        <v>4.1500000000000004</v>
      </c>
      <c r="H46" s="121" t="str">
        <f>IF(E46&lt;G46*$E$33,"Too low?",IF(E46&gt;G46*$E$34,"Too high?","Looks OK."))</f>
        <v>Too high?</v>
      </c>
      <c r="I46" s="120"/>
      <c r="J46" s="120"/>
      <c r="K46" s="120"/>
    </row>
    <row r="47" spans="3:11" x14ac:dyDescent="0.25">
      <c r="G47" s="123"/>
      <c r="H47" s="120"/>
      <c r="I47" s="120"/>
      <c r="J47" s="120"/>
      <c r="K47" s="120"/>
    </row>
    <row r="48" spans="3:11" x14ac:dyDescent="0.25">
      <c r="C48" s="66" t="s">
        <v>56</v>
      </c>
      <c r="G48" s="123"/>
      <c r="H48" s="120"/>
      <c r="I48" s="120"/>
      <c r="J48" s="120"/>
      <c r="K48" s="120"/>
    </row>
    <row r="49" spans="1:11" x14ac:dyDescent="0.25">
      <c r="C49" s="1" t="s">
        <v>55</v>
      </c>
      <c r="E49" s="124">
        <f>'Section 3.2'!D20</f>
        <v>3.1848341232227488</v>
      </c>
      <c r="G49" s="123">
        <v>2.95</v>
      </c>
      <c r="H49" s="121" t="str">
        <f t="shared" ref="H49:H53" si="0">IF(E49&lt;G49*$E$33,"Too low?",IF(E49&gt;G49*$E$34,"Too high?","Looks OK."))</f>
        <v>Looks OK.</v>
      </c>
      <c r="I49" s="120"/>
      <c r="J49" s="120"/>
      <c r="K49" s="120"/>
    </row>
    <row r="50" spans="1:11" x14ac:dyDescent="0.25">
      <c r="C50" s="1" t="s">
        <v>54</v>
      </c>
      <c r="E50" s="124">
        <f>'Section 3.2'!D21</f>
        <v>114.60565476190476</v>
      </c>
      <c r="G50" s="124">
        <f>365/G49</f>
        <v>123.72881355932202</v>
      </c>
      <c r="H50" s="121" t="str">
        <f t="shared" si="0"/>
        <v>Looks OK.</v>
      </c>
      <c r="I50" s="120"/>
      <c r="J50" s="120"/>
      <c r="K50" s="120"/>
    </row>
    <row r="51" spans="1:11" x14ac:dyDescent="0.25">
      <c r="C51" s="1" t="s">
        <v>53</v>
      </c>
      <c r="E51" s="124">
        <f>'Section 3.2'!D22</f>
        <v>12.292553191489361</v>
      </c>
      <c r="G51" s="123">
        <v>14.15</v>
      </c>
      <c r="H51" s="121" t="str">
        <f t="shared" si="0"/>
        <v>Looks OK.</v>
      </c>
      <c r="I51" s="120"/>
      <c r="J51" s="120"/>
      <c r="K51" s="120"/>
    </row>
    <row r="52" spans="1:11" x14ac:dyDescent="0.25">
      <c r="C52" s="1" t="s">
        <v>52</v>
      </c>
      <c r="E52" s="124">
        <f>'Section 3.2'!D23</f>
        <v>29.692773691042841</v>
      </c>
      <c r="G52" s="124">
        <f>365/G51</f>
        <v>25.795053003533567</v>
      </c>
      <c r="H52" s="121" t="str">
        <f t="shared" si="0"/>
        <v>Looks OK.</v>
      </c>
      <c r="I52" s="120"/>
      <c r="J52" s="120"/>
      <c r="K52" s="120"/>
    </row>
    <row r="53" spans="1:11" x14ac:dyDescent="0.25">
      <c r="C53" s="1" t="s">
        <v>50</v>
      </c>
      <c r="E53" s="124">
        <f>'Section 3.2'!D24</f>
        <v>0.6440914158305463</v>
      </c>
      <c r="G53" s="123">
        <v>0.71</v>
      </c>
      <c r="H53" s="121" t="str">
        <f t="shared" si="0"/>
        <v>Looks OK.</v>
      </c>
      <c r="I53" s="120"/>
      <c r="J53" s="120"/>
      <c r="K53" s="120"/>
    </row>
    <row r="54" spans="1:11" x14ac:dyDescent="0.25">
      <c r="G54" s="123"/>
      <c r="H54" s="120"/>
      <c r="I54" s="120"/>
      <c r="J54" s="120"/>
      <c r="K54" s="120"/>
    </row>
    <row r="55" spans="1:11" x14ac:dyDescent="0.25">
      <c r="C55" s="66" t="s">
        <v>49</v>
      </c>
      <c r="G55" s="123"/>
      <c r="H55" s="120"/>
      <c r="I55" s="120"/>
      <c r="J55" s="120"/>
      <c r="K55" s="120"/>
    </row>
    <row r="56" spans="1:11" x14ac:dyDescent="0.25">
      <c r="C56" s="1" t="s">
        <v>48</v>
      </c>
      <c r="E56" s="112">
        <f>'Section 3.2'!D27</f>
        <v>0.15707485936823887</v>
      </c>
      <c r="G56" s="122">
        <v>0.17829999999999999</v>
      </c>
      <c r="H56" s="121" t="str">
        <f>IF(E56&lt;G56*$E$33,"Too low?",IF(E56&gt;G56*$E$34,"Too high?","Looks OK."))</f>
        <v>Looks OK.</v>
      </c>
      <c r="I56" s="120"/>
      <c r="J56" s="120"/>
      <c r="K56" s="120"/>
    </row>
    <row r="57" spans="1:11" x14ac:dyDescent="0.25">
      <c r="C57" s="1" t="s">
        <v>47</v>
      </c>
      <c r="E57" s="112">
        <f>'Section 3.2'!D28</f>
        <v>0.10117056856187291</v>
      </c>
      <c r="G57" s="122">
        <v>0.12180000000000001</v>
      </c>
      <c r="H57" s="121" t="str">
        <f>IF(E57&lt;G57*$E$33,"Too low?",IF(E57&gt;G57*$E$34,"Too high?","Looks OK."))</f>
        <v>Looks OK.</v>
      </c>
      <c r="I57" s="120"/>
      <c r="J57" s="120"/>
      <c r="K57" s="120"/>
    </row>
    <row r="58" spans="1:11" x14ac:dyDescent="0.25">
      <c r="C58" s="1" t="s">
        <v>46</v>
      </c>
      <c r="E58" s="112">
        <f>'Section 3.2'!D29</f>
        <v>0.14010034735623311</v>
      </c>
      <c r="G58" s="122">
        <v>0.1583</v>
      </c>
      <c r="H58" s="121" t="str">
        <f>IF(E58&lt;G58*$E$33,"Too low?",IF(E58&gt;G58*$E$34,"Too high?","Looks OK."))</f>
        <v>Looks OK.</v>
      </c>
      <c r="I58" s="120"/>
      <c r="J58" s="120"/>
      <c r="K58" s="120"/>
    </row>
    <row r="59" spans="1:11" x14ac:dyDescent="0.25">
      <c r="G59" s="119"/>
    </row>
    <row r="60" spans="1:11" ht="47.25" customHeight="1" x14ac:dyDescent="0.25">
      <c r="A60" s="180" t="s">
        <v>176</v>
      </c>
      <c r="B60" s="180"/>
      <c r="C60" s="180"/>
      <c r="D60" s="180"/>
      <c r="E60" s="180"/>
      <c r="F60" s="180"/>
      <c r="G60" s="180"/>
      <c r="H60" s="180"/>
      <c r="I60" s="180"/>
      <c r="J60" s="180"/>
      <c r="K60" s="180"/>
    </row>
  </sheetData>
  <mergeCells count="4">
    <mergeCell ref="A5:K5"/>
    <mergeCell ref="A7:K7"/>
    <mergeCell ref="A60:K60"/>
    <mergeCell ref="A11:K11"/>
  </mergeCells>
  <conditionalFormatting sqref="E37">
    <cfRule type="cellIs" dxfId="17" priority="1" operator="notBetween">
      <formula>$G$37*$E$33</formula>
      <formula>$G$37*$E$34</formula>
    </cfRule>
    <cfRule type="cellIs" dxfId="16" priority="21" operator="notBetween">
      <formula>$G$37*$E$33</formula>
      <formula>$G$37*$E$34</formula>
    </cfRule>
  </conditionalFormatting>
  <conditionalFormatting sqref="E38">
    <cfRule type="cellIs" dxfId="15" priority="20" operator="notBetween">
      <formula>$G$38*$E$33</formula>
      <formula>$G$38*$E$34</formula>
    </cfRule>
  </conditionalFormatting>
  <conditionalFormatting sqref="E39">
    <cfRule type="cellIs" dxfId="14" priority="19" operator="notBetween">
      <formula>$G$39*$E$33</formula>
      <formula>$G$39*$E$34</formula>
    </cfRule>
  </conditionalFormatting>
  <conditionalFormatting sqref="E42">
    <cfRule type="cellIs" dxfId="13" priority="17" operator="notBetween">
      <formula>$G$42*$E$33</formula>
      <formula>$G$42*$E$34</formula>
    </cfRule>
  </conditionalFormatting>
  <conditionalFormatting sqref="E43">
    <cfRule type="cellIs" dxfId="12" priority="16" operator="notBetween">
      <formula>$G$43*$E$33</formula>
      <formula>$G$43*$E$34</formula>
    </cfRule>
  </conditionalFormatting>
  <conditionalFormatting sqref="E44">
    <cfRule type="cellIs" dxfId="11" priority="15" operator="notBetween">
      <formula>$G$44*$E$33</formula>
      <formula>$E$34*$G$44</formula>
    </cfRule>
  </conditionalFormatting>
  <conditionalFormatting sqref="E45">
    <cfRule type="cellIs" dxfId="10" priority="14" operator="notBetween">
      <formula>$G$45*$E$33</formula>
      <formula>$G$45*$E$34</formula>
    </cfRule>
  </conditionalFormatting>
  <conditionalFormatting sqref="E46">
    <cfRule type="cellIs" dxfId="9" priority="13" operator="notBetween">
      <formula>$G$46*$E$33</formula>
      <formula>$G$46*$E$34</formula>
    </cfRule>
  </conditionalFormatting>
  <conditionalFormatting sqref="E49">
    <cfRule type="cellIs" dxfId="8" priority="12" operator="notBetween">
      <formula>$G$49*$E$33</formula>
      <formula>$G$49*$E$34</formula>
    </cfRule>
  </conditionalFormatting>
  <conditionalFormatting sqref="E50">
    <cfRule type="cellIs" dxfId="7" priority="11" operator="notBetween">
      <formula>$G$50*$E$33</formula>
      <formula>$G$50*$E$34</formula>
    </cfRule>
  </conditionalFormatting>
  <conditionalFormatting sqref="E51">
    <cfRule type="cellIs" dxfId="6" priority="10" operator="notBetween">
      <formula>$G$51*$E$33</formula>
      <formula>$G$51*$E$34</formula>
    </cfRule>
  </conditionalFormatting>
  <conditionalFormatting sqref="E52">
    <cfRule type="cellIs" dxfId="5" priority="8" operator="notBetween">
      <formula>$G$52*$E$33</formula>
      <formula>$G$52*$E$34</formula>
    </cfRule>
    <cfRule type="cellIs" dxfId="4" priority="9" operator="notBetween">
      <formula>$G$52*$E$33</formula>
      <formula>$G$52*$E$34</formula>
    </cfRule>
  </conditionalFormatting>
  <conditionalFormatting sqref="E53">
    <cfRule type="cellIs" dxfId="3" priority="5" operator="notBetween">
      <formula>$G$53*$E$33</formula>
      <formula>$G$53*$E$34</formula>
    </cfRule>
  </conditionalFormatting>
  <conditionalFormatting sqref="E56">
    <cfRule type="cellIs" dxfId="2" priority="4" operator="notBetween">
      <formula>$G$56*$E$33</formula>
      <formula>$G$56*$E$34</formula>
    </cfRule>
  </conditionalFormatting>
  <conditionalFormatting sqref="E57">
    <cfRule type="cellIs" dxfId="1" priority="3" operator="notBetween">
      <formula>$G$57*$E$33</formula>
      <formula>$E$34*$G$57</formula>
    </cfRule>
  </conditionalFormatting>
  <conditionalFormatting sqref="E58">
    <cfRule type="cellIs" dxfId="0" priority="2" operator="notBetween">
      <formula>$G$58*$E$33</formula>
      <formula>$E$34*$G$58</formula>
    </cfRule>
  </conditionalFormatting>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B1:K6"/>
  <sheetViews>
    <sheetView workbookViewId="0"/>
  </sheetViews>
  <sheetFormatPr defaultRowHeight="15.75" x14ac:dyDescent="0.25"/>
  <cols>
    <col min="1" max="1" width="4.7109375" style="1" customWidth="1"/>
    <col min="2" max="30" width="14.7109375" style="1" customWidth="1"/>
    <col min="31" max="64" width="10.7109375" style="1" customWidth="1"/>
    <col min="65" max="16384" width="9.140625" style="1"/>
  </cols>
  <sheetData>
    <row r="1" spans="2:11" ht="16.5" thickBot="1" x14ac:dyDescent="0.3"/>
    <row r="2" spans="2:11" ht="21.75" thickBot="1" x14ac:dyDescent="0.4">
      <c r="B2" s="152" t="s">
        <v>112</v>
      </c>
      <c r="C2" s="153"/>
    </row>
    <row r="4" spans="2:11" ht="94.5" customHeight="1" x14ac:dyDescent="0.25">
      <c r="B4" s="180" t="s">
        <v>178</v>
      </c>
      <c r="C4" s="180"/>
      <c r="D4" s="180"/>
      <c r="E4" s="180"/>
      <c r="F4" s="180"/>
      <c r="G4" s="180"/>
      <c r="H4" s="180"/>
      <c r="I4" s="180"/>
      <c r="J4" s="180"/>
      <c r="K4" s="180"/>
    </row>
    <row r="6" spans="2:11" ht="63" customHeight="1" x14ac:dyDescent="0.25">
      <c r="B6" s="180" t="s">
        <v>191</v>
      </c>
      <c r="C6" s="180"/>
      <c r="D6" s="180"/>
      <c r="E6" s="180"/>
      <c r="F6" s="180"/>
      <c r="G6" s="180"/>
      <c r="H6" s="180"/>
      <c r="I6" s="180"/>
      <c r="J6" s="180"/>
      <c r="K6" s="180"/>
    </row>
  </sheetData>
  <mergeCells count="2">
    <mergeCell ref="B4:K4"/>
    <mergeCell ref="B6:K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I101"/>
  <sheetViews>
    <sheetView workbookViewId="0"/>
  </sheetViews>
  <sheetFormatPr defaultRowHeight="15.75" x14ac:dyDescent="0.25"/>
  <cols>
    <col min="1" max="1" width="4.7109375" style="1" customWidth="1"/>
    <col min="2" max="2" width="64.42578125" style="1" customWidth="1"/>
    <col min="3" max="19" width="14.7109375" style="1" customWidth="1"/>
    <col min="20" max="64" width="10.7109375" style="1" customWidth="1"/>
    <col min="65" max="16384" width="9.140625" style="1"/>
  </cols>
  <sheetData>
    <row r="1" spans="1:9" ht="16.5" thickBot="1" x14ac:dyDescent="0.3"/>
    <row r="2" spans="1:9" ht="21.75" thickBot="1" x14ac:dyDescent="0.4">
      <c r="A2" s="135"/>
      <c r="B2" s="154" t="s">
        <v>150</v>
      </c>
      <c r="C2" s="135"/>
      <c r="D2" s="135"/>
      <c r="E2" s="135"/>
      <c r="F2" s="135"/>
      <c r="G2" s="135"/>
      <c r="H2" s="135"/>
      <c r="I2" s="135"/>
    </row>
    <row r="4" spans="1:9" ht="63" customHeight="1" x14ac:dyDescent="0.25">
      <c r="B4" s="180" t="s">
        <v>169</v>
      </c>
      <c r="C4" s="180"/>
      <c r="D4" s="180"/>
      <c r="E4" s="180"/>
      <c r="F4" s="180"/>
      <c r="G4" s="180"/>
    </row>
    <row r="6" spans="1:9" x14ac:dyDescent="0.25">
      <c r="B6" s="66" t="s">
        <v>66</v>
      </c>
      <c r="C6" s="134">
        <v>2012</v>
      </c>
      <c r="D6" s="134">
        <v>2011</v>
      </c>
    </row>
    <row r="7" spans="1:9" x14ac:dyDescent="0.25">
      <c r="B7" s="1" t="s">
        <v>65</v>
      </c>
      <c r="C7" s="132">
        <f>C69/C86</f>
        <v>1.082454796595437</v>
      </c>
      <c r="D7" s="132">
        <f>D69/D86</f>
        <v>1.0670740812639061</v>
      </c>
    </row>
    <row r="8" spans="1:9" x14ac:dyDescent="0.25">
      <c r="B8" s="1" t="s">
        <v>64</v>
      </c>
      <c r="C8" s="132">
        <f>C7</f>
        <v>1.082454796595437</v>
      </c>
      <c r="D8" s="132">
        <f>D7</f>
        <v>1.0670740812639061</v>
      </c>
    </row>
    <row r="9" spans="1:9" x14ac:dyDescent="0.25">
      <c r="B9" s="1" t="s">
        <v>63</v>
      </c>
      <c r="C9" s="132">
        <f>C62/C86</f>
        <v>6.6615317090802678E-2</v>
      </c>
      <c r="D9" s="132">
        <f>D62/D86</f>
        <v>5.1868830916720184E-2</v>
      </c>
    </row>
    <row r="10" spans="1:9" x14ac:dyDescent="0.25">
      <c r="C10" s="131"/>
      <c r="D10" s="131"/>
    </row>
    <row r="11" spans="1:9" x14ac:dyDescent="0.25">
      <c r="B11" s="66" t="s">
        <v>62</v>
      </c>
      <c r="C11" s="131"/>
      <c r="D11" s="131"/>
    </row>
    <row r="12" spans="1:9" x14ac:dyDescent="0.25">
      <c r="B12" s="1" t="s">
        <v>61</v>
      </c>
      <c r="C12" s="132">
        <f>(C76-C100)/C76</f>
        <v>0.80159335399393161</v>
      </c>
      <c r="D12" s="132">
        <f>(D76-D100)/D76</f>
        <v>0.82445390104064742</v>
      </c>
    </row>
    <row r="13" spans="1:9" x14ac:dyDescent="0.25">
      <c r="B13" s="1" t="s">
        <v>60</v>
      </c>
      <c r="C13" s="132">
        <f>C91/C100</f>
        <v>4.0401537455021259</v>
      </c>
      <c r="D13" s="132">
        <f>D91/D100</f>
        <v>4.6965093837348597</v>
      </c>
    </row>
    <row r="14" spans="1:9" x14ac:dyDescent="0.25">
      <c r="B14" s="1" t="s">
        <v>59</v>
      </c>
      <c r="C14" s="132">
        <f>C76/C100</f>
        <v>5.0401537455021259</v>
      </c>
      <c r="D14" s="132">
        <f>D76/D100</f>
        <v>5.6965093837348606</v>
      </c>
    </row>
    <row r="15" spans="1:9" x14ac:dyDescent="0.25">
      <c r="B15" s="1" t="s">
        <v>58</v>
      </c>
      <c r="C15" s="132">
        <f>(C45+C42)/C42</f>
        <v>276.59740259740255</v>
      </c>
      <c r="D15" s="132">
        <f>(D45+D42)/D42</f>
        <v>225.73255813953489</v>
      </c>
    </row>
    <row r="16" spans="1:9" x14ac:dyDescent="0.25">
      <c r="B16" s="1" t="s">
        <v>57</v>
      </c>
      <c r="C16" s="132">
        <f>(C45+C42+C39)/C42</f>
        <v>310.36363636363632</v>
      </c>
      <c r="D16" s="132">
        <f>(D45+D42+D39)/D42</f>
        <v>255.19767441860463</v>
      </c>
    </row>
    <row r="17" spans="2:6" x14ac:dyDescent="0.25">
      <c r="C17" s="131"/>
      <c r="D17" s="131"/>
    </row>
    <row r="18" spans="2:6" x14ac:dyDescent="0.25">
      <c r="B18" s="66" t="s">
        <v>56</v>
      </c>
      <c r="C18" s="131"/>
      <c r="D18" s="131"/>
    </row>
    <row r="19" spans="2:6" x14ac:dyDescent="0.25">
      <c r="B19" s="1" t="s">
        <v>55</v>
      </c>
      <c r="C19" s="133" t="s">
        <v>149</v>
      </c>
      <c r="D19" s="133" t="s">
        <v>149</v>
      </c>
    </row>
    <row r="20" spans="2:6" x14ac:dyDescent="0.25">
      <c r="B20" s="1" t="s">
        <v>54</v>
      </c>
      <c r="C20" s="133" t="s">
        <v>149</v>
      </c>
      <c r="D20" s="133" t="s">
        <v>149</v>
      </c>
    </row>
    <row r="21" spans="2:6" x14ac:dyDescent="0.25">
      <c r="B21" s="1" t="s">
        <v>53</v>
      </c>
      <c r="C21" s="132">
        <f>C35/C64</f>
        <v>7.621810905452727</v>
      </c>
      <c r="D21" s="132">
        <f>D35/D64</f>
        <v>7.2387895662368118</v>
      </c>
    </row>
    <row r="22" spans="2:6" x14ac:dyDescent="0.25">
      <c r="B22" s="1" t="s">
        <v>52</v>
      </c>
      <c r="C22" s="132">
        <f>365/C21</f>
        <v>47.888881596219477</v>
      </c>
      <c r="D22" s="132">
        <f>365/D21</f>
        <v>50.422794675843917</v>
      </c>
    </row>
    <row r="23" spans="2:6" x14ac:dyDescent="0.25">
      <c r="B23" s="1" t="s">
        <v>50</v>
      </c>
      <c r="C23" s="132">
        <f>C35/C76</f>
        <v>0.34609855429897296</v>
      </c>
      <c r="D23" s="132">
        <f>D35/D76</f>
        <v>0.28855112549396433</v>
      </c>
    </row>
    <row r="24" spans="2:6" x14ac:dyDescent="0.25">
      <c r="C24" s="131"/>
      <c r="D24" s="131"/>
    </row>
    <row r="25" spans="2:6" x14ac:dyDescent="0.25">
      <c r="B25" s="66" t="s">
        <v>49</v>
      </c>
      <c r="C25" s="131"/>
      <c r="D25" s="131"/>
    </row>
    <row r="26" spans="2:6" x14ac:dyDescent="0.25">
      <c r="B26" s="1" t="s">
        <v>48</v>
      </c>
      <c r="C26" s="130">
        <f>C47/C35</f>
        <v>0.13018977609421295</v>
      </c>
      <c r="D26" s="130">
        <f>D47/D35</f>
        <v>0.12694974442026419</v>
      </c>
    </row>
    <row r="27" spans="2:6" x14ac:dyDescent="0.25">
      <c r="B27" s="1" t="s">
        <v>47</v>
      </c>
      <c r="C27" s="130">
        <f>C47/C76</f>
        <v>4.505849329071409E-2</v>
      </c>
      <c r="D27" s="130">
        <f>D47/D76</f>
        <v>3.6631491633638352E-2</v>
      </c>
    </row>
    <row r="28" spans="2:6" x14ac:dyDescent="0.25">
      <c r="B28" s="1" t="s">
        <v>46</v>
      </c>
      <c r="C28" s="130">
        <f>C47/C100</f>
        <v>0.22710173372587505</v>
      </c>
      <c r="D28" s="130">
        <f>D47/D100</f>
        <v>0.20867163583122589</v>
      </c>
    </row>
    <row r="30" spans="2:6" x14ac:dyDescent="0.25">
      <c r="B30" s="208" t="s">
        <v>148</v>
      </c>
      <c r="C30" s="208"/>
      <c r="D30" s="208"/>
      <c r="E30" s="208"/>
      <c r="F30" s="208"/>
    </row>
    <row r="31" spans="2:6" x14ac:dyDescent="0.25">
      <c r="B31" s="173" t="s">
        <v>192</v>
      </c>
      <c r="C31" s="207" t="s">
        <v>211</v>
      </c>
      <c r="D31" s="207" t="s">
        <v>212</v>
      </c>
      <c r="E31" s="178"/>
    </row>
    <row r="32" spans="2:6" ht="30" x14ac:dyDescent="0.25">
      <c r="B32" s="177" t="s">
        <v>193</v>
      </c>
      <c r="C32" s="207"/>
      <c r="D32" s="207"/>
    </row>
    <row r="33" spans="2:4" x14ac:dyDescent="0.25">
      <c r="B33" s="177" t="s">
        <v>147</v>
      </c>
      <c r="C33" s="178">
        <v>493.3</v>
      </c>
      <c r="D33" s="178">
        <v>540.1</v>
      </c>
    </row>
    <row r="34" spans="2:4" x14ac:dyDescent="0.25">
      <c r="B34" s="177" t="s">
        <v>194</v>
      </c>
      <c r="C34" s="176">
        <v>1760.2</v>
      </c>
      <c r="D34" s="176">
        <v>1533.9</v>
      </c>
    </row>
    <row r="35" spans="2:4" x14ac:dyDescent="0.25">
      <c r="B35" s="177" t="s">
        <v>195</v>
      </c>
      <c r="C35" s="176">
        <v>10665.2</v>
      </c>
      <c r="D35" s="176">
        <v>9879.5</v>
      </c>
    </row>
    <row r="36" spans="2:4" x14ac:dyDescent="0.25">
      <c r="B36" s="173" t="s">
        <v>196</v>
      </c>
      <c r="C36" s="178"/>
      <c r="D36" s="178"/>
    </row>
    <row r="37" spans="2:4" x14ac:dyDescent="0.25">
      <c r="B37" s="177" t="s">
        <v>146</v>
      </c>
      <c r="C37" s="176">
        <v>5380.1</v>
      </c>
      <c r="D37" s="176">
        <v>4900.8999999999996</v>
      </c>
    </row>
    <row r="38" spans="2:4" x14ac:dyDescent="0.25">
      <c r="B38" s="177" t="s">
        <v>197</v>
      </c>
      <c r="C38" s="178">
        <v>599.9</v>
      </c>
      <c r="D38" s="178">
        <v>577.20000000000005</v>
      </c>
    </row>
    <row r="39" spans="2:4" x14ac:dyDescent="0.25">
      <c r="B39" s="177" t="s">
        <v>145</v>
      </c>
      <c r="C39" s="178">
        <v>260</v>
      </c>
      <c r="D39" s="178">
        <v>253.4</v>
      </c>
    </row>
    <row r="40" spans="2:4" x14ac:dyDescent="0.25">
      <c r="B40" s="177" t="s">
        <v>198</v>
      </c>
      <c r="C40" s="175">
        <v>6240</v>
      </c>
      <c r="D40" s="176">
        <v>5731.5</v>
      </c>
    </row>
    <row r="41" spans="2:4" x14ac:dyDescent="0.25">
      <c r="B41" s="177" t="s">
        <v>144</v>
      </c>
      <c r="C41" s="176">
        <v>2466.1999999999998</v>
      </c>
      <c r="D41" s="176">
        <v>2323.3000000000002</v>
      </c>
    </row>
    <row r="42" spans="2:4" x14ac:dyDescent="0.25">
      <c r="B42" s="177" t="s">
        <v>143</v>
      </c>
      <c r="C42" s="178">
        <v>7.7</v>
      </c>
      <c r="D42" s="178">
        <v>8.6</v>
      </c>
    </row>
    <row r="43" spans="2:4" x14ac:dyDescent="0.25">
      <c r="B43" s="177" t="s">
        <v>199</v>
      </c>
      <c r="C43" s="176">
        <v>8713.9</v>
      </c>
      <c r="D43" s="176">
        <v>8063.4</v>
      </c>
    </row>
    <row r="44" spans="2:4" x14ac:dyDescent="0.25">
      <c r="B44" s="177" t="s">
        <v>142</v>
      </c>
      <c r="C44" s="178">
        <v>-170.8</v>
      </c>
      <c r="D44" s="178">
        <v>-116.6</v>
      </c>
    </row>
    <row r="45" spans="2:4" x14ac:dyDescent="0.25">
      <c r="B45" s="177" t="s">
        <v>200</v>
      </c>
      <c r="C45" s="176">
        <v>2122.1</v>
      </c>
      <c r="D45" s="176">
        <v>1932.7</v>
      </c>
    </row>
    <row r="46" spans="2:4" x14ac:dyDescent="0.25">
      <c r="B46" s="177" t="s">
        <v>141</v>
      </c>
      <c r="C46" s="178">
        <v>733.6</v>
      </c>
      <c r="D46" s="178">
        <v>678.5</v>
      </c>
    </row>
    <row r="47" spans="2:4" x14ac:dyDescent="0.25">
      <c r="B47" s="177" t="s">
        <v>201</v>
      </c>
      <c r="C47" s="176">
        <v>1388.5</v>
      </c>
      <c r="D47" s="176">
        <v>1254.2</v>
      </c>
    </row>
    <row r="48" spans="2:4" ht="30" x14ac:dyDescent="0.25">
      <c r="B48" s="177" t="s">
        <v>202</v>
      </c>
      <c r="C48" s="178"/>
      <c r="D48" s="178"/>
    </row>
    <row r="49" spans="2:4" x14ac:dyDescent="0.25">
      <c r="B49" s="177" t="s">
        <v>203</v>
      </c>
      <c r="C49" s="174">
        <v>1388.5</v>
      </c>
      <c r="D49" s="174">
        <v>1254.2</v>
      </c>
    </row>
    <row r="50" spans="2:4" x14ac:dyDescent="0.25">
      <c r="B50" s="177" t="s">
        <v>204</v>
      </c>
      <c r="C50" s="174">
        <v>2.85</v>
      </c>
      <c r="D50" s="174">
        <v>2.54</v>
      </c>
    </row>
    <row r="51" spans="2:4" x14ac:dyDescent="0.25">
      <c r="B51" s="177" t="s">
        <v>205</v>
      </c>
      <c r="C51" s="178"/>
      <c r="D51" s="178"/>
    </row>
    <row r="52" spans="2:4" x14ac:dyDescent="0.25">
      <c r="B52" s="177" t="s">
        <v>206</v>
      </c>
      <c r="C52" s="174">
        <v>2.85</v>
      </c>
      <c r="D52" s="174">
        <v>2.54</v>
      </c>
    </row>
    <row r="53" spans="2:4" x14ac:dyDescent="0.25">
      <c r="B53" s="177" t="s">
        <v>207</v>
      </c>
      <c r="C53" s="174">
        <v>2.82</v>
      </c>
      <c r="D53" s="174">
        <v>2.52</v>
      </c>
    </row>
    <row r="54" spans="2:4" x14ac:dyDescent="0.25">
      <c r="B54" s="177" t="s">
        <v>208</v>
      </c>
      <c r="C54" s="178"/>
      <c r="D54" s="178"/>
    </row>
    <row r="55" spans="2:4" x14ac:dyDescent="0.25">
      <c r="B55" s="177" t="s">
        <v>209</v>
      </c>
      <c r="C55" s="174">
        <v>2.82</v>
      </c>
      <c r="D55" s="174">
        <v>2.52</v>
      </c>
    </row>
    <row r="56" spans="2:4" x14ac:dyDescent="0.25">
      <c r="B56" s="177" t="s">
        <v>140</v>
      </c>
      <c r="C56" s="178">
        <v>487.3</v>
      </c>
      <c r="D56" s="178">
        <v>493.5</v>
      </c>
    </row>
    <row r="57" spans="2:4" x14ac:dyDescent="0.25">
      <c r="B57" s="177" t="s">
        <v>139</v>
      </c>
      <c r="C57" s="178">
        <v>492.2</v>
      </c>
      <c r="D57" s="178">
        <v>498.3</v>
      </c>
    </row>
    <row r="59" spans="2:4" x14ac:dyDescent="0.25">
      <c r="B59" s="179" t="s">
        <v>210</v>
      </c>
      <c r="C59" s="207" t="s">
        <v>211</v>
      </c>
      <c r="D59" s="207" t="s">
        <v>212</v>
      </c>
    </row>
    <row r="60" spans="2:4" x14ac:dyDescent="0.25">
      <c r="B60" s="179" t="s">
        <v>213</v>
      </c>
      <c r="C60" s="207"/>
      <c r="D60" s="207"/>
    </row>
    <row r="61" spans="2:4" x14ac:dyDescent="0.25">
      <c r="B61" s="173" t="s">
        <v>29</v>
      </c>
      <c r="C61" s="178"/>
      <c r="D61" s="178"/>
    </row>
    <row r="62" spans="2:4" x14ac:dyDescent="0.25">
      <c r="B62" s="177" t="s">
        <v>214</v>
      </c>
      <c r="C62" s="174">
        <v>1548.1</v>
      </c>
      <c r="D62" s="174">
        <v>1389.4</v>
      </c>
    </row>
    <row r="63" spans="2:4" x14ac:dyDescent="0.25">
      <c r="B63" s="177" t="s">
        <v>138</v>
      </c>
      <c r="C63" s="178">
        <v>30.4</v>
      </c>
      <c r="D63" s="178">
        <v>36.299999999999997</v>
      </c>
    </row>
    <row r="64" spans="2:4" x14ac:dyDescent="0.25">
      <c r="B64" s="177" t="s">
        <v>137</v>
      </c>
      <c r="C64" s="176">
        <v>1399.3</v>
      </c>
      <c r="D64" s="176">
        <v>1364.8</v>
      </c>
    </row>
    <row r="65" spans="2:4" x14ac:dyDescent="0.25">
      <c r="B65" s="177" t="s">
        <v>136</v>
      </c>
      <c r="C65" s="178">
        <v>632</v>
      </c>
      <c r="D65" s="178">
        <v>648.29999999999995</v>
      </c>
    </row>
    <row r="66" spans="2:4" x14ac:dyDescent="0.25">
      <c r="B66" s="177" t="s">
        <v>215</v>
      </c>
      <c r="C66" s="178">
        <v>6.7</v>
      </c>
      <c r="D66" s="178">
        <v>9.1</v>
      </c>
    </row>
    <row r="67" spans="2:4" x14ac:dyDescent="0.25">
      <c r="B67" s="177" t="s">
        <v>216</v>
      </c>
      <c r="C67" s="176">
        <v>3616.5</v>
      </c>
      <c r="D67" s="176">
        <v>3447.9</v>
      </c>
    </row>
    <row r="68" spans="2:4" x14ac:dyDescent="0.25">
      <c r="B68" s="177" t="s">
        <v>128</v>
      </c>
      <c r="C68" s="176">
        <v>21539.1</v>
      </c>
      <c r="D68" s="176">
        <v>25135.599999999999</v>
      </c>
    </row>
    <row r="69" spans="2:4" x14ac:dyDescent="0.25">
      <c r="B69" s="177" t="s">
        <v>135</v>
      </c>
      <c r="C69" s="176">
        <v>25155.599999999999</v>
      </c>
      <c r="D69" s="176">
        <v>28583.5</v>
      </c>
    </row>
    <row r="70" spans="2:4" x14ac:dyDescent="0.25">
      <c r="B70" s="177" t="s">
        <v>134</v>
      </c>
      <c r="C70" s="178">
        <v>86.9</v>
      </c>
      <c r="D70" s="178">
        <v>98</v>
      </c>
    </row>
    <row r="71" spans="2:4" x14ac:dyDescent="0.25">
      <c r="B71" s="177" t="s">
        <v>133</v>
      </c>
      <c r="C71" s="178">
        <v>129.80000000000001</v>
      </c>
      <c r="D71" s="178">
        <v>128.69999999999999</v>
      </c>
    </row>
    <row r="72" spans="2:4" x14ac:dyDescent="0.25">
      <c r="B72" s="177" t="s">
        <v>132</v>
      </c>
      <c r="C72" s="178">
        <v>706.3</v>
      </c>
      <c r="D72" s="178">
        <v>716.2</v>
      </c>
    </row>
    <row r="73" spans="2:4" x14ac:dyDescent="0.25">
      <c r="B73" s="177" t="s">
        <v>131</v>
      </c>
      <c r="C73" s="178">
        <v>870.4</v>
      </c>
      <c r="D73" s="178">
        <v>922.6</v>
      </c>
    </row>
    <row r="74" spans="2:4" x14ac:dyDescent="0.25">
      <c r="B74" s="177" t="s">
        <v>130</v>
      </c>
      <c r="C74" s="176">
        <v>3155.3</v>
      </c>
      <c r="D74" s="176">
        <v>3073.6</v>
      </c>
    </row>
    <row r="75" spans="2:4" x14ac:dyDescent="0.25">
      <c r="B75" s="177" t="s">
        <v>129</v>
      </c>
      <c r="C75" s="178">
        <v>711.2</v>
      </c>
      <c r="D75" s="178">
        <v>715.7</v>
      </c>
    </row>
    <row r="76" spans="2:4" x14ac:dyDescent="0.25">
      <c r="B76" s="177" t="s">
        <v>13</v>
      </c>
      <c r="C76" s="176">
        <v>30815.5</v>
      </c>
      <c r="D76" s="176">
        <v>34238.300000000003</v>
      </c>
    </row>
    <row r="77" spans="2:4" x14ac:dyDescent="0.25">
      <c r="B77" s="173" t="s">
        <v>28</v>
      </c>
      <c r="C77" s="178"/>
      <c r="D77" s="178"/>
    </row>
    <row r="78" spans="2:4" x14ac:dyDescent="0.25">
      <c r="B78" s="177" t="s">
        <v>127</v>
      </c>
      <c r="C78" s="178">
        <v>167.7</v>
      </c>
      <c r="D78" s="178">
        <v>153.30000000000001</v>
      </c>
    </row>
    <row r="79" spans="2:4" x14ac:dyDescent="0.25">
      <c r="B79" s="177" t="s">
        <v>125</v>
      </c>
      <c r="C79" s="176">
        <v>1054.4000000000001</v>
      </c>
      <c r="D79" s="178">
        <v>930.4</v>
      </c>
    </row>
    <row r="80" spans="2:4" x14ac:dyDescent="0.25">
      <c r="B80" s="177" t="s">
        <v>126</v>
      </c>
      <c r="C80" s="178">
        <v>599.29999999999995</v>
      </c>
      <c r="D80" s="178">
        <v>558.29999999999995</v>
      </c>
    </row>
    <row r="81" spans="2:4" x14ac:dyDescent="0.25">
      <c r="B81" s="177" t="s">
        <v>217</v>
      </c>
      <c r="C81" s="178">
        <v>188.4</v>
      </c>
      <c r="D81" s="178">
        <v>174.2</v>
      </c>
    </row>
    <row r="82" spans="2:4" x14ac:dyDescent="0.25">
      <c r="B82" s="177" t="s">
        <v>123</v>
      </c>
      <c r="C82" s="178">
        <v>334.1</v>
      </c>
      <c r="D82" s="178">
        <v>350.9</v>
      </c>
    </row>
    <row r="83" spans="2:4" x14ac:dyDescent="0.25">
      <c r="B83" s="177" t="s">
        <v>124</v>
      </c>
      <c r="C83" s="178">
        <v>39.299999999999997</v>
      </c>
      <c r="D83" s="178">
        <v>28.6</v>
      </c>
    </row>
    <row r="84" spans="2:4" x14ac:dyDescent="0.25">
      <c r="B84" s="177" t="s">
        <v>218</v>
      </c>
      <c r="C84" s="176">
        <v>2383.1999999999998</v>
      </c>
      <c r="D84" s="176">
        <v>2195.6999999999998</v>
      </c>
    </row>
    <row r="85" spans="2:4" x14ac:dyDescent="0.25">
      <c r="B85" s="177" t="s">
        <v>118</v>
      </c>
      <c r="C85" s="176">
        <v>20856.2</v>
      </c>
      <c r="D85" s="176">
        <v>24591.1</v>
      </c>
    </row>
    <row r="86" spans="2:4" x14ac:dyDescent="0.25">
      <c r="B86" s="177" t="s">
        <v>122</v>
      </c>
      <c r="C86" s="176">
        <v>23239.4</v>
      </c>
      <c r="D86" s="176">
        <v>26786.799999999999</v>
      </c>
    </row>
    <row r="87" spans="2:4" x14ac:dyDescent="0.25">
      <c r="B87" s="177" t="s">
        <v>21</v>
      </c>
      <c r="C87" s="178">
        <v>16.8</v>
      </c>
      <c r="D87" s="178">
        <v>34.200000000000003</v>
      </c>
    </row>
    <row r="88" spans="2:4" x14ac:dyDescent="0.25">
      <c r="B88" s="177" t="s">
        <v>121</v>
      </c>
      <c r="C88" s="178">
        <v>585.9</v>
      </c>
      <c r="D88" s="178">
        <v>556.20000000000005</v>
      </c>
    </row>
    <row r="89" spans="2:4" x14ac:dyDescent="0.25">
      <c r="B89" s="177" t="s">
        <v>120</v>
      </c>
      <c r="C89" s="178">
        <v>391.3</v>
      </c>
      <c r="D89" s="178">
        <v>373.5</v>
      </c>
    </row>
    <row r="90" spans="2:4" x14ac:dyDescent="0.25">
      <c r="B90" s="177" t="s">
        <v>119</v>
      </c>
      <c r="C90" s="178">
        <v>468.1</v>
      </c>
      <c r="D90" s="178">
        <v>477.2</v>
      </c>
    </row>
    <row r="91" spans="2:4" x14ac:dyDescent="0.25">
      <c r="B91" s="177" t="s">
        <v>117</v>
      </c>
      <c r="C91" s="176">
        <v>24701.5</v>
      </c>
      <c r="D91" s="176">
        <v>28227.9</v>
      </c>
    </row>
    <row r="92" spans="2:4" x14ac:dyDescent="0.25">
      <c r="B92" s="177" t="s">
        <v>219</v>
      </c>
      <c r="C92" s="178" t="s">
        <v>220</v>
      </c>
      <c r="D92" s="178" t="s">
        <v>220</v>
      </c>
    </row>
    <row r="93" spans="2:4" x14ac:dyDescent="0.25">
      <c r="B93" s="173" t="s">
        <v>221</v>
      </c>
      <c r="C93" s="178"/>
      <c r="D93" s="178"/>
    </row>
    <row r="94" spans="2:4" x14ac:dyDescent="0.25">
      <c r="B94" s="177" t="s">
        <v>222</v>
      </c>
      <c r="C94" s="178" t="s">
        <v>220</v>
      </c>
      <c r="D94" s="178" t="s">
        <v>220</v>
      </c>
    </row>
    <row r="95" spans="2:4" ht="45" x14ac:dyDescent="0.25">
      <c r="B95" s="177" t="s">
        <v>223</v>
      </c>
      <c r="C95" s="178">
        <v>63.9</v>
      </c>
      <c r="D95" s="178">
        <v>63.9</v>
      </c>
    </row>
    <row r="96" spans="2:4" x14ac:dyDescent="0.25">
      <c r="B96" s="177" t="s">
        <v>116</v>
      </c>
      <c r="C96" s="178">
        <v>486.4</v>
      </c>
      <c r="D96" s="178">
        <v>489.5</v>
      </c>
    </row>
    <row r="97" spans="2:4" x14ac:dyDescent="0.25">
      <c r="B97" s="177" t="s">
        <v>115</v>
      </c>
      <c r="C97" s="176">
        <v>12438.3</v>
      </c>
      <c r="D97" s="176">
        <v>11803.9</v>
      </c>
    </row>
    <row r="98" spans="2:4" ht="30" x14ac:dyDescent="0.25">
      <c r="B98" s="177" t="s">
        <v>224</v>
      </c>
      <c r="C98" s="176">
        <v>-7104.8</v>
      </c>
      <c r="D98" s="175">
        <v>-6714</v>
      </c>
    </row>
    <row r="99" spans="2:4" x14ac:dyDescent="0.25">
      <c r="B99" s="177" t="s">
        <v>225</v>
      </c>
      <c r="C99" s="178">
        <v>230.2</v>
      </c>
      <c r="D99" s="178">
        <v>367.1</v>
      </c>
    </row>
    <row r="100" spans="2:4" x14ac:dyDescent="0.25">
      <c r="B100" s="177" t="s">
        <v>114</v>
      </c>
      <c r="C100" s="175">
        <v>6114</v>
      </c>
      <c r="D100" s="176">
        <v>6010.4</v>
      </c>
    </row>
    <row r="101" spans="2:4" x14ac:dyDescent="0.25">
      <c r="B101" s="177" t="s">
        <v>113</v>
      </c>
      <c r="C101" s="174">
        <v>30815.5</v>
      </c>
      <c r="D101" s="174">
        <v>34238.300000000003</v>
      </c>
    </row>
  </sheetData>
  <mergeCells count="6">
    <mergeCell ref="C59:C60"/>
    <mergeCell ref="D59:D60"/>
    <mergeCell ref="C31:C32"/>
    <mergeCell ref="D31:D32"/>
    <mergeCell ref="B4:G4"/>
    <mergeCell ref="B30:F3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Chapter 3</vt:lpstr>
      <vt:lpstr>Section 3.1</vt:lpstr>
      <vt:lpstr>Section 3.2</vt:lpstr>
      <vt:lpstr>Section 3.3</vt:lpstr>
      <vt:lpstr>Section 3.5</vt:lpstr>
      <vt:lpstr>Master it!</vt:lpstr>
      <vt:lpstr>Solution</vt:lpstr>
    </vt:vector>
  </TitlesOfParts>
  <Company>Belmont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Joe Smolira</dc:creator>
  <cp:lastModifiedBy>IT Operations</cp:lastModifiedBy>
  <cp:lastPrinted>2009-02-04T22:19:06Z</cp:lastPrinted>
  <dcterms:created xsi:type="dcterms:W3CDTF">2008-12-06T19:19:09Z</dcterms:created>
  <dcterms:modified xsi:type="dcterms:W3CDTF">2013-03-18T06:09:21Z</dcterms:modified>
</cp:coreProperties>
</file>