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lmann\Dropbox\ASW Files\BusAnalytics (EBA)\Complete Chapter Drafts\11_Chapter11_Simulation_JEFFO\solutionsDisk\"/>
    </mc:Choice>
  </mc:AlternateContent>
  <bookViews>
    <workbookView xWindow="0" yWindow="0" windowWidth="23040" windowHeight="9312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sp" hidden="1">4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0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D11" localSheetId="0" hidden="1">"RiskSolver.UI.Charts.InputDlgPars:-1000001;1;1;25;24;49;47;0;90;90;0;0;0;0;1;"</definedName>
    <definedName name="solveri_ISpPars_F11" localSheetId="0" hidden="1">"RiskSolver.UI.Charts.InputDlgPars:-1000001;1;1;25;24;49;47;0;90;90;0;0;0;0;1;"</definedName>
    <definedName name="solvero_CRMax_H30" localSheetId="0" hidden="1">"System.Double:Infinity"</definedName>
    <definedName name="solvero_CRMax_H35" localSheetId="0" hidden="1">"System.Double:Infinity"</definedName>
    <definedName name="solvero_CRMin_H30" localSheetId="0" hidden="1">"System.Double:1000"</definedName>
    <definedName name="solvero_CRMin_H35" localSheetId="0" hidden="1">"System.Double:1000"</definedName>
    <definedName name="solvero_OSpPars_H30" localSheetId="0" hidden="1">"RiskSolver.UI.Charts.OutDlgPars:-1000001;28;26;61;54;0;1;90;80;0;0;0;0;1;"</definedName>
    <definedName name="solvero_OSpPars_H35" localSheetId="0" hidden="1">"RiskSolver.UI.Charts.OutDlgPars:-1000001;10;8;57;48;0;1;90;80;0;0;0;0;1;"</definedName>
  </definedNames>
  <calcPr calcId="152511"/>
</workbook>
</file>

<file path=xl/calcChain.xml><?xml version="1.0" encoding="utf-8"?>
<calcChain xmlns="http://schemas.openxmlformats.org/spreadsheetml/2006/main">
  <c r="I11" i="1" l="1"/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F12" i="1"/>
  <c r="F33" i="1"/>
  <c r="F23" i="1"/>
  <c r="F11" i="1"/>
  <c r="D15" i="1"/>
  <c r="D35" i="1"/>
  <c r="D34" i="1"/>
  <c r="F26" i="1"/>
  <c r="D12" i="1"/>
  <c r="D14" i="1"/>
  <c r="F19" i="1"/>
  <c r="D20" i="1"/>
  <c r="D24" i="1"/>
  <c r="F35" i="1"/>
  <c r="D28" i="1"/>
  <c r="D23" i="1"/>
  <c r="F14" i="1"/>
  <c r="D13" i="1"/>
  <c r="D33" i="1"/>
  <c r="F22" i="1"/>
  <c r="F18" i="1"/>
  <c r="D26" i="1"/>
  <c r="F24" i="1"/>
  <c r="D29" i="1"/>
  <c r="D25" i="1"/>
  <c r="F34" i="1"/>
  <c r="F17" i="1"/>
  <c r="F15" i="1"/>
  <c r="F27" i="1"/>
  <c r="D22" i="1"/>
  <c r="D27" i="1"/>
  <c r="D18" i="1"/>
  <c r="F20" i="1"/>
  <c r="F31" i="1"/>
  <c r="D31" i="1"/>
  <c r="D11" i="1"/>
  <c r="F28" i="1"/>
  <c r="F16" i="1"/>
  <c r="D30" i="1"/>
  <c r="F13" i="1"/>
  <c r="F32" i="1"/>
  <c r="D17" i="1"/>
  <c r="F21" i="1"/>
  <c r="F25" i="1"/>
  <c r="D16" i="1"/>
  <c r="F29" i="1"/>
  <c r="D21" i="1"/>
  <c r="D32" i="1"/>
  <c r="F30" i="1"/>
  <c r="D19" i="1"/>
  <c r="C11" i="1" l="1"/>
  <c r="E11" i="1" s="1"/>
  <c r="B11" i="1"/>
  <c r="C12" i="1" l="1"/>
  <c r="E12" i="1" s="1"/>
  <c r="G11" i="1"/>
  <c r="H11" i="1" s="1"/>
  <c r="C13" i="1" l="1"/>
  <c r="E13" i="1" s="1"/>
  <c r="B12" i="1"/>
  <c r="C14" i="1" l="1"/>
  <c r="E14" i="1" s="1"/>
  <c r="G12" i="1"/>
  <c r="H12" i="1" s="1"/>
  <c r="B13" i="1" s="1"/>
  <c r="G13" i="1" l="1"/>
  <c r="H13" i="1" s="1"/>
  <c r="B14" i="1" s="1"/>
  <c r="C15" i="1"/>
  <c r="E15" i="1" s="1"/>
  <c r="C16" i="1" l="1"/>
  <c r="E16" i="1" s="1"/>
  <c r="G14" i="1"/>
  <c r="H14" i="1" s="1"/>
  <c r="B15" i="1" s="1"/>
  <c r="C17" i="1" l="1"/>
  <c r="E17" i="1" s="1"/>
  <c r="G15" i="1"/>
  <c r="H15" i="1" s="1"/>
  <c r="B16" i="1" s="1"/>
  <c r="C18" i="1" l="1"/>
  <c r="E18" i="1" s="1"/>
  <c r="G16" i="1"/>
  <c r="H16" i="1" s="1"/>
  <c r="B17" i="1" s="1"/>
  <c r="G17" i="1" l="1"/>
  <c r="H17" i="1" s="1"/>
  <c r="B18" i="1" s="1"/>
  <c r="C19" i="1"/>
  <c r="E19" i="1" s="1"/>
  <c r="G18" i="1" l="1"/>
  <c r="H18" i="1" s="1"/>
  <c r="B19" i="1" s="1"/>
  <c r="C20" i="1"/>
  <c r="E20" i="1" s="1"/>
  <c r="G19" i="1" l="1"/>
  <c r="H19" i="1" s="1"/>
  <c r="B20" i="1" s="1"/>
  <c r="C21" i="1"/>
  <c r="E21" i="1" s="1"/>
  <c r="G20" i="1" l="1"/>
  <c r="H20" i="1" s="1"/>
  <c r="B21" i="1" s="1"/>
  <c r="C22" i="1"/>
  <c r="E22" i="1" s="1"/>
  <c r="G21" i="1" l="1"/>
  <c r="H21" i="1" s="1"/>
  <c r="B22" i="1" s="1"/>
  <c r="C23" i="1"/>
  <c r="E23" i="1" s="1"/>
  <c r="G22" i="1" l="1"/>
  <c r="H22" i="1" s="1"/>
  <c r="B23" i="1" s="1"/>
  <c r="C24" i="1"/>
  <c r="E24" i="1" s="1"/>
  <c r="G23" i="1" l="1"/>
  <c r="H23" i="1" s="1"/>
  <c r="B24" i="1" s="1"/>
  <c r="C25" i="1"/>
  <c r="E25" i="1" s="1"/>
  <c r="G24" i="1" l="1"/>
  <c r="H24" i="1" s="1"/>
  <c r="B25" i="1" s="1"/>
  <c r="G25" i="1" s="1"/>
  <c r="H25" i="1" s="1"/>
  <c r="B26" i="1" s="1"/>
  <c r="C26" i="1"/>
  <c r="E26" i="1" s="1"/>
  <c r="G26" i="1" l="1"/>
  <c r="H26" i="1" s="1"/>
  <c r="B27" i="1" s="1"/>
  <c r="C27" i="1"/>
  <c r="E27" i="1" s="1"/>
  <c r="G27" i="1" l="1"/>
  <c r="H27" i="1" s="1"/>
  <c r="B28" i="1" s="1"/>
  <c r="C28" i="1"/>
  <c r="E28" i="1" s="1"/>
  <c r="G28" i="1" l="1"/>
  <c r="C29" i="1"/>
  <c r="E29" i="1" s="1"/>
  <c r="H28" i="1" l="1"/>
  <c r="B29" i="1" s="1"/>
  <c r="C30" i="1"/>
  <c r="E30" i="1" s="1"/>
  <c r="G29" i="1" l="1"/>
  <c r="H29" i="1" s="1"/>
  <c r="B30" i="1" s="1"/>
  <c r="C31" i="1"/>
  <c r="E31" i="1" s="1"/>
  <c r="G30" i="1" l="1"/>
  <c r="C32" i="1"/>
  <c r="E32" i="1" s="1"/>
  <c r="C33" i="1" l="1"/>
  <c r="E33" i="1" s="1"/>
  <c r="H30" i="1"/>
  <c r="B31" i="1" l="1"/>
  <c r="G31" i="1" s="1"/>
  <c r="H31" i="1" s="1"/>
  <c r="B32" i="1" s="1"/>
  <c r="G32" i="1" s="1"/>
  <c r="H32" i="1" s="1"/>
  <c r="B33" i="1" s="1"/>
  <c r="C34" i="1"/>
  <c r="E34" i="1" s="1"/>
  <c r="G33" i="1" l="1"/>
  <c r="H33" i="1" s="1"/>
  <c r="B34" i="1" s="1"/>
  <c r="C35" i="1"/>
  <c r="E35" i="1" s="1"/>
  <c r="G34" i="1" l="1"/>
  <c r="H34" i="1" s="1"/>
  <c r="B35" i="1" s="1"/>
  <c r="G35" i="1" l="1"/>
  <c r="H35" i="1"/>
</calcChain>
</file>

<file path=xl/sharedStrings.xml><?xml version="1.0" encoding="utf-8"?>
<sst xmlns="http://schemas.openxmlformats.org/spreadsheetml/2006/main" count="22" uniqueCount="21">
  <si>
    <t>Year</t>
  </si>
  <si>
    <t>Age</t>
  </si>
  <si>
    <t xml:space="preserve">Current Portfolio </t>
  </si>
  <si>
    <t>Salary</t>
  </si>
  <si>
    <t>Current Salary</t>
  </si>
  <si>
    <t>Annual Investment Rate</t>
  </si>
  <si>
    <t>New Investment</t>
  </si>
  <si>
    <t>Ending Balance</t>
  </si>
  <si>
    <t>Beginning Balance</t>
  </si>
  <si>
    <t>Four Corners Portfolio</t>
  </si>
  <si>
    <t>Parameters</t>
  </si>
  <si>
    <t>Model</t>
  </si>
  <si>
    <t>Investment Earnings</t>
  </si>
  <si>
    <t>Salary Growth Rate (uniform)</t>
  </si>
  <si>
    <t>lower bound</t>
  </si>
  <si>
    <t>upper bound</t>
  </si>
  <si>
    <t>Portfolio Growth Rate (normal)</t>
  </si>
  <si>
    <t>mean</t>
  </si>
  <si>
    <t>standard deviation</t>
  </si>
  <si>
    <t>Salary Growth</t>
  </si>
  <si>
    <t>Portfolio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</si>
</sst>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"/>
  </numFmts>
  <fonts count="4" x14ac:knownFonts="1">
    <font>
      <sz val="12"/>
      <name val="Times New Roman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3" fontId="0" fillId="0" borderId="0" xfId="0" applyNumberFormat="1"/>
    <xf numFmtId="1" fontId="0" fillId="0" borderId="0" xfId="0" applyNumberFormat="1"/>
    <xf numFmtId="9" fontId="0" fillId="0" borderId="0" xfId="2" applyFont="1"/>
    <xf numFmtId="164" fontId="0" fillId="0" borderId="0" xfId="0" applyNumberFormat="1"/>
    <xf numFmtId="0" fontId="2" fillId="0" borderId="0" xfId="0" applyFont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1" fontId="3" fillId="0" borderId="0" xfId="0" applyNumberFormat="1" applyFont="1" applyAlignment="1">
      <alignment horizontal="right"/>
    </xf>
    <xf numFmtId="10" fontId="0" fillId="0" borderId="0" xfId="2" applyNumberFormat="1" applyFont="1"/>
    <xf numFmtId="164" fontId="3" fillId="0" borderId="0" xfId="1" applyNumberFormat="1" applyFont="1" applyAlignment="1">
      <alignment horizontal="right"/>
    </xf>
    <xf numFmtId="1" fontId="3" fillId="0" borderId="1" xfId="0" applyNumberFormat="1" applyFont="1" applyBorder="1"/>
    <xf numFmtId="1" fontId="0" fillId="0" borderId="2" xfId="0" applyNumberFormat="1" applyBorder="1"/>
    <xf numFmtId="1" fontId="1" fillId="0" borderId="3" xfId="0" applyNumberFormat="1" applyFont="1" applyBorder="1"/>
    <xf numFmtId="9" fontId="0" fillId="0" borderId="4" xfId="2" applyFont="1" applyBorder="1"/>
    <xf numFmtId="1" fontId="1" fillId="0" borderId="5" xfId="0" applyNumberFormat="1" applyFont="1" applyBorder="1"/>
    <xf numFmtId="9" fontId="0" fillId="0" borderId="6" xfId="2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topLeftCell="A6" zoomScale="85" zoomScaleNormal="85" workbookViewId="0">
      <selection activeCell="K11" sqref="K11"/>
    </sheetView>
  </sheetViews>
  <sheetFormatPr defaultRowHeight="15.6" x14ac:dyDescent="0.3"/>
  <cols>
    <col min="1" max="1" width="24.296875" bestFit="1" customWidth="1"/>
    <col min="2" max="2" width="17.59765625" bestFit="1" customWidth="1"/>
    <col min="3" max="3" width="8.8984375" bestFit="1" customWidth="1"/>
    <col min="4" max="4" width="27.8984375" style="2" bestFit="1" customWidth="1"/>
    <col min="5" max="5" width="15" style="2" bestFit="1" customWidth="1"/>
    <col min="6" max="6" width="16.69921875" bestFit="1" customWidth="1"/>
    <col min="7" max="7" width="29.69921875" bestFit="1" customWidth="1"/>
    <col min="8" max="8" width="14.796875" bestFit="1" customWidth="1"/>
    <col min="9" max="9" width="4.296875" bestFit="1" customWidth="1"/>
    <col min="11" max="11" width="19.59765625" style="2" bestFit="1" customWidth="1"/>
    <col min="12" max="12" width="8.69921875" customWidth="1"/>
    <col min="13" max="13" width="12.19921875" style="2" customWidth="1"/>
  </cols>
  <sheetData>
    <row r="1" spans="1:13" ht="17.399999999999999" x14ac:dyDescent="0.3">
      <c r="A1" s="5" t="s">
        <v>9</v>
      </c>
    </row>
    <row r="3" spans="1:13" x14ac:dyDescent="0.3">
      <c r="A3" s="10" t="s">
        <v>10</v>
      </c>
    </row>
    <row r="4" spans="1:13" x14ac:dyDescent="0.3">
      <c r="A4" s="11" t="s">
        <v>1</v>
      </c>
      <c r="B4" s="2">
        <v>40</v>
      </c>
      <c r="D4" s="16" t="s">
        <v>13</v>
      </c>
      <c r="E4" s="17"/>
      <c r="G4" s="16" t="s">
        <v>16</v>
      </c>
      <c r="H4" s="17"/>
    </row>
    <row r="5" spans="1:13" x14ac:dyDescent="0.3">
      <c r="A5" s="11" t="s">
        <v>4</v>
      </c>
      <c r="B5" s="4">
        <v>85000</v>
      </c>
      <c r="C5" s="1"/>
      <c r="D5" s="18" t="s">
        <v>14</v>
      </c>
      <c r="E5" s="19">
        <v>0</v>
      </c>
      <c r="F5" s="1"/>
      <c r="G5" s="18" t="s">
        <v>17</v>
      </c>
      <c r="H5" s="19">
        <v>0.1</v>
      </c>
    </row>
    <row r="6" spans="1:13" x14ac:dyDescent="0.3">
      <c r="A6" s="11" t="s">
        <v>2</v>
      </c>
      <c r="B6" s="4">
        <v>50000</v>
      </c>
      <c r="C6" s="1"/>
      <c r="D6" s="20" t="s">
        <v>15</v>
      </c>
      <c r="E6" s="21">
        <v>0.05</v>
      </c>
      <c r="F6" s="1"/>
      <c r="G6" s="20" t="s">
        <v>18</v>
      </c>
      <c r="H6" s="21">
        <v>0.05</v>
      </c>
    </row>
    <row r="7" spans="1:13" x14ac:dyDescent="0.3">
      <c r="A7" s="11" t="s">
        <v>5</v>
      </c>
      <c r="B7" s="14">
        <v>9.1251904206528511E-2</v>
      </c>
      <c r="C7" s="1"/>
      <c r="F7" s="1"/>
      <c r="G7" s="1"/>
      <c r="H7" s="1"/>
    </row>
    <row r="8" spans="1:13" x14ac:dyDescent="0.3">
      <c r="K8"/>
      <c r="L8" s="2"/>
      <c r="M8"/>
    </row>
    <row r="9" spans="1:13" x14ac:dyDescent="0.3">
      <c r="A9" s="10" t="s">
        <v>11</v>
      </c>
      <c r="K9"/>
      <c r="L9" s="2"/>
      <c r="M9"/>
    </row>
    <row r="10" spans="1:13" x14ac:dyDescent="0.3">
      <c r="A10" s="12" t="s">
        <v>0</v>
      </c>
      <c r="B10" s="12" t="s">
        <v>8</v>
      </c>
      <c r="C10" s="13" t="s">
        <v>3</v>
      </c>
      <c r="D10" s="13" t="s">
        <v>19</v>
      </c>
      <c r="E10" s="12" t="s">
        <v>6</v>
      </c>
      <c r="F10" s="12" t="s">
        <v>20</v>
      </c>
      <c r="G10" s="13" t="s">
        <v>12</v>
      </c>
      <c r="H10" s="13" t="s">
        <v>7</v>
      </c>
      <c r="I10" s="12" t="s">
        <v>1</v>
      </c>
      <c r="K10"/>
      <c r="M10"/>
    </row>
    <row r="11" spans="1:13" x14ac:dyDescent="0.3">
      <c r="A11" s="6">
        <v>1</v>
      </c>
      <c r="B11" s="8">
        <f>B6</f>
        <v>50000</v>
      </c>
      <c r="C11" s="9">
        <f>B5</f>
        <v>85000</v>
      </c>
      <c r="D11" s="3">
        <f ca="1">_xll.PsiUniform(0,0.05,_xll.PsiBaseCase(0.05))</f>
        <v>0.05</v>
      </c>
      <c r="E11" s="9">
        <f>$B$7*C11</f>
        <v>7756.4118575549237</v>
      </c>
      <c r="F11" s="3">
        <f ca="1">_xll.PsiNormal(0.1,0.05,_xll.PsiBaseCase(0.1))</f>
        <v>0.1</v>
      </c>
      <c r="G11" s="9">
        <f t="shared" ref="G11:G35" ca="1" si="0">$F11*(B11+0.5*E11)</f>
        <v>5387.8205928777461</v>
      </c>
      <c r="H11" s="9">
        <f t="shared" ref="H11:H29" ca="1" si="1">B11+E11+G11</f>
        <v>63144.232450432668</v>
      </c>
      <c r="I11" s="7">
        <f>$B$4+A11</f>
        <v>41</v>
      </c>
      <c r="K11"/>
      <c r="M11"/>
    </row>
    <row r="12" spans="1:13" x14ac:dyDescent="0.3">
      <c r="A12" s="6">
        <v>2</v>
      </c>
      <c r="B12" s="8">
        <f ca="1">H11</f>
        <v>63144.232450432668</v>
      </c>
      <c r="C12" s="9">
        <f ca="1">C11*(1+D11)</f>
        <v>89250</v>
      </c>
      <c r="D12" s="3">
        <f ca="1">_xll.PsiUniform(0,0.05,_xll.PsiBaseCase(0.05))</f>
        <v>0.05</v>
      </c>
      <c r="E12" s="9">
        <f t="shared" ref="E12:E35" ca="1" si="2">$B$7*C12</f>
        <v>8144.2324504326698</v>
      </c>
      <c r="F12" s="3">
        <f ca="1">_xll.PsiNormal(0.1,0.05,_xll.PsiBaseCase(0.1))</f>
        <v>0.1</v>
      </c>
      <c r="G12" s="9">
        <f t="shared" ca="1" si="0"/>
        <v>6721.6348675649006</v>
      </c>
      <c r="H12" s="9">
        <f t="shared" ca="1" si="1"/>
        <v>78010.099768430242</v>
      </c>
      <c r="I12" s="7">
        <f t="shared" ref="I12:I35" si="3">$B$4+A12</f>
        <v>42</v>
      </c>
      <c r="K12"/>
      <c r="M12"/>
    </row>
    <row r="13" spans="1:13" x14ac:dyDescent="0.3">
      <c r="A13" s="6">
        <v>3</v>
      </c>
      <c r="B13" s="8">
        <f t="shared" ref="B13" ca="1" si="4">H12</f>
        <v>78010.099768430242</v>
      </c>
      <c r="C13" s="9">
        <f ca="1">C12*(1+D12)</f>
        <v>93712.5</v>
      </c>
      <c r="D13" s="3">
        <f ca="1">_xll.PsiUniform(0,0.05,_xll.PsiBaseCase(0.05))</f>
        <v>0.05</v>
      </c>
      <c r="E13" s="9">
        <f t="shared" ca="1" si="2"/>
        <v>8551.4440729543039</v>
      </c>
      <c r="F13" s="3">
        <f ca="1">_xll.PsiNormal(0.1,0.05,_xll.PsiBaseCase(0.1))</f>
        <v>0.1</v>
      </c>
      <c r="G13" s="9">
        <f t="shared" ca="1" si="0"/>
        <v>8228.5821804907391</v>
      </c>
      <c r="H13" s="9">
        <f t="shared" ca="1" si="1"/>
        <v>94790.126021875272</v>
      </c>
      <c r="I13" s="7">
        <f t="shared" si="3"/>
        <v>43</v>
      </c>
      <c r="K13"/>
      <c r="M13"/>
    </row>
    <row r="14" spans="1:13" x14ac:dyDescent="0.3">
      <c r="A14" s="6">
        <v>4</v>
      </c>
      <c r="B14" s="8">
        <f ca="1">H13</f>
        <v>94790.126021875272</v>
      </c>
      <c r="C14" s="9">
        <f ca="1">C13*(1+D13)</f>
        <v>98398.125</v>
      </c>
      <c r="D14" s="3">
        <f ca="1">_xll.PsiUniform(0,0.05,_xll.PsiBaseCase(0.05))</f>
        <v>0.05</v>
      </c>
      <c r="E14" s="9">
        <f t="shared" ca="1" si="2"/>
        <v>8979.0162766020185</v>
      </c>
      <c r="F14" s="3">
        <f ca="1">_xll.PsiNormal(0.1,0.05,_xll.PsiBaseCase(0.1))</f>
        <v>0.1</v>
      </c>
      <c r="G14" s="9">
        <f t="shared" ca="1" si="0"/>
        <v>9927.9634160176283</v>
      </c>
      <c r="H14" s="9">
        <f t="shared" ca="1" si="1"/>
        <v>113697.10571449492</v>
      </c>
      <c r="I14" s="7">
        <f t="shared" si="3"/>
        <v>44</v>
      </c>
      <c r="K14"/>
      <c r="M14"/>
    </row>
    <row r="15" spans="1:13" x14ac:dyDescent="0.3">
      <c r="A15" s="6">
        <v>5</v>
      </c>
      <c r="B15" s="8">
        <f t="shared" ref="B15" ca="1" si="5">H14</f>
        <v>113697.10571449492</v>
      </c>
      <c r="C15" s="9">
        <f ca="1">C14*(1+D14)</f>
        <v>103318.03125</v>
      </c>
      <c r="D15" s="3">
        <f ca="1">_xll.PsiUniform(0,0.05,_xll.PsiBaseCase(0.05))</f>
        <v>0.05</v>
      </c>
      <c r="E15" s="9">
        <f t="shared" ca="1" si="2"/>
        <v>9427.9670904321192</v>
      </c>
      <c r="F15" s="3">
        <f ca="1">_xll.PsiNormal(0.1,0.05,_xll.PsiBaseCase(0.1))</f>
        <v>0.1</v>
      </c>
      <c r="G15" s="9">
        <f t="shared" ca="1" si="0"/>
        <v>11841.108925971099</v>
      </c>
      <c r="H15" s="9">
        <f t="shared" ca="1" si="1"/>
        <v>134966.18173089813</v>
      </c>
      <c r="I15" s="7">
        <f t="shared" si="3"/>
        <v>45</v>
      </c>
      <c r="K15"/>
      <c r="M15"/>
    </row>
    <row r="16" spans="1:13" x14ac:dyDescent="0.3">
      <c r="A16" s="6">
        <v>6</v>
      </c>
      <c r="B16" s="8">
        <f t="shared" ref="B16:B32" ca="1" si="6">H15</f>
        <v>134966.18173089813</v>
      </c>
      <c r="C16" s="9">
        <f t="shared" ref="C16:C31" ca="1" si="7">C15*(1+D15)</f>
        <v>108483.9328125</v>
      </c>
      <c r="D16" s="3">
        <f ca="1">_xll.PsiUniform(0,0.05,_xll.PsiBaseCase(0.05))</f>
        <v>0.05</v>
      </c>
      <c r="E16" s="9">
        <f t="shared" ca="1" si="2"/>
        <v>9899.3654449537262</v>
      </c>
      <c r="F16" s="3">
        <f ca="1">_xll.PsiNormal(0.1,0.05,_xll.PsiBaseCase(0.1))</f>
        <v>0.1</v>
      </c>
      <c r="G16" s="9">
        <f t="shared" ca="1" si="0"/>
        <v>13991.5864453375</v>
      </c>
      <c r="H16" s="9">
        <f t="shared" ca="1" si="1"/>
        <v>158857.13362118936</v>
      </c>
      <c r="I16" s="7">
        <f t="shared" si="3"/>
        <v>46</v>
      </c>
      <c r="J16" s="2"/>
      <c r="K16"/>
      <c r="L16" s="2"/>
      <c r="M16"/>
    </row>
    <row r="17" spans="1:13" x14ac:dyDescent="0.3">
      <c r="A17" s="6">
        <v>7</v>
      </c>
      <c r="B17" s="8">
        <f t="shared" ca="1" si="6"/>
        <v>158857.13362118936</v>
      </c>
      <c r="C17" s="9">
        <f t="shared" ca="1" si="7"/>
        <v>113908.129453125</v>
      </c>
      <c r="D17" s="3">
        <f ca="1">_xll.PsiUniform(0,0.05,_xll.PsiBaseCase(0.05))</f>
        <v>0.05</v>
      </c>
      <c r="E17" s="9">
        <f t="shared" ca="1" si="2"/>
        <v>10394.333717201411</v>
      </c>
      <c r="F17" s="3">
        <f ca="1">_xll.PsiNormal(0.1,0.05,_xll.PsiBaseCase(0.1))</f>
        <v>0.1</v>
      </c>
      <c r="G17" s="9">
        <f t="shared" ca="1" si="0"/>
        <v>16405.430047979007</v>
      </c>
      <c r="H17" s="9">
        <f t="shared" ca="1" si="1"/>
        <v>185656.89738636976</v>
      </c>
      <c r="I17" s="7">
        <f t="shared" si="3"/>
        <v>47</v>
      </c>
      <c r="J17" s="2"/>
      <c r="K17"/>
      <c r="L17" s="2"/>
      <c r="M17"/>
    </row>
    <row r="18" spans="1:13" x14ac:dyDescent="0.3">
      <c r="A18" s="6">
        <v>8</v>
      </c>
      <c r="B18" s="8">
        <f t="shared" ca="1" si="6"/>
        <v>185656.89738636976</v>
      </c>
      <c r="C18" s="9">
        <f t="shared" ca="1" si="7"/>
        <v>119603.53592578125</v>
      </c>
      <c r="D18" s="3">
        <f ca="1">_xll.PsiUniform(0,0.05,_xll.PsiBaseCase(0.05))</f>
        <v>0.05</v>
      </c>
      <c r="E18" s="9">
        <f t="shared" ca="1" si="2"/>
        <v>10914.050403061483</v>
      </c>
      <c r="F18" s="3">
        <f ca="1">_xll.PsiNormal(0.1,0.05,_xll.PsiBaseCase(0.1))</f>
        <v>0.1</v>
      </c>
      <c r="G18" s="9">
        <f t="shared" ca="1" si="0"/>
        <v>19111.392258790052</v>
      </c>
      <c r="H18" s="9">
        <f t="shared" ca="1" si="1"/>
        <v>215682.34004822132</v>
      </c>
      <c r="I18" s="7">
        <f t="shared" si="3"/>
        <v>48</v>
      </c>
      <c r="J18" s="2"/>
      <c r="K18"/>
      <c r="L18" s="2"/>
      <c r="M18"/>
    </row>
    <row r="19" spans="1:13" x14ac:dyDescent="0.3">
      <c r="A19" s="6">
        <v>9</v>
      </c>
      <c r="B19" s="8">
        <f t="shared" ca="1" si="6"/>
        <v>215682.34004822132</v>
      </c>
      <c r="C19" s="9">
        <f t="shared" ca="1" si="7"/>
        <v>125583.71272207033</v>
      </c>
      <c r="D19" s="3">
        <f ca="1">_xll.PsiUniform(0,0.05,_xll.PsiBaseCase(0.05))</f>
        <v>0.05</v>
      </c>
      <c r="E19" s="9">
        <f t="shared" ca="1" si="2"/>
        <v>11459.752923214557</v>
      </c>
      <c r="F19" s="3">
        <f ca="1">_xll.PsiNormal(0.1,0.05,_xll.PsiBaseCase(0.1))</f>
        <v>0.1</v>
      </c>
      <c r="G19" s="9">
        <f t="shared" ca="1" si="0"/>
        <v>22141.221650982861</v>
      </c>
      <c r="H19" s="9">
        <f t="shared" ca="1" si="1"/>
        <v>249283.31462241872</v>
      </c>
      <c r="I19" s="7">
        <f t="shared" si="3"/>
        <v>49</v>
      </c>
      <c r="J19" s="2"/>
      <c r="K19"/>
      <c r="L19" s="2"/>
      <c r="M19"/>
    </row>
    <row r="20" spans="1:13" x14ac:dyDescent="0.3">
      <c r="A20" s="6">
        <v>10</v>
      </c>
      <c r="B20" s="8">
        <f t="shared" ca="1" si="6"/>
        <v>249283.31462241872</v>
      </c>
      <c r="C20" s="9">
        <f t="shared" ca="1" si="7"/>
        <v>131862.89835817384</v>
      </c>
      <c r="D20" s="3">
        <f ca="1">_xll.PsiUniform(0,0.05,_xll.PsiBaseCase(0.05))</f>
        <v>0.05</v>
      </c>
      <c r="E20" s="9">
        <f t="shared" ca="1" si="2"/>
        <v>12032.740569375284</v>
      </c>
      <c r="F20" s="3">
        <f ca="1">_xll.PsiNormal(0.1,0.05,_xll.PsiBaseCase(0.1))</f>
        <v>0.1</v>
      </c>
      <c r="G20" s="9">
        <f t="shared" ca="1" si="0"/>
        <v>25529.968490710638</v>
      </c>
      <c r="H20" s="9">
        <f t="shared" ca="1" si="1"/>
        <v>286846.02368250466</v>
      </c>
      <c r="I20" s="7">
        <f t="shared" si="3"/>
        <v>50</v>
      </c>
      <c r="J20" s="2"/>
      <c r="K20"/>
      <c r="L20" s="2"/>
      <c r="M20"/>
    </row>
    <row r="21" spans="1:13" x14ac:dyDescent="0.3">
      <c r="A21" s="6">
        <v>11</v>
      </c>
      <c r="B21" s="8">
        <f t="shared" ca="1" si="6"/>
        <v>286846.02368250466</v>
      </c>
      <c r="C21" s="9">
        <f t="shared" ca="1" si="7"/>
        <v>138456.04327608255</v>
      </c>
      <c r="D21" s="3">
        <f ca="1">_xll.PsiUniform(0,0.05,_xll.PsiBaseCase(0.05))</f>
        <v>0.05</v>
      </c>
      <c r="E21" s="9">
        <f t="shared" ca="1" si="2"/>
        <v>12634.377597844052</v>
      </c>
      <c r="F21" s="3">
        <f ca="1">_xll.PsiNormal(0.1,0.05,_xll.PsiBaseCase(0.1))</f>
        <v>0.1</v>
      </c>
      <c r="G21" s="9">
        <f t="shared" ca="1" si="0"/>
        <v>29316.321248142667</v>
      </c>
      <c r="H21" s="9">
        <f t="shared" ca="1" si="1"/>
        <v>328796.7225284914</v>
      </c>
      <c r="I21" s="7">
        <f t="shared" si="3"/>
        <v>51</v>
      </c>
      <c r="J21" s="2"/>
      <c r="K21"/>
      <c r="L21" s="2"/>
      <c r="M21"/>
    </row>
    <row r="22" spans="1:13" x14ac:dyDescent="0.3">
      <c r="A22" s="6">
        <v>12</v>
      </c>
      <c r="B22" s="8">
        <f t="shared" ca="1" si="6"/>
        <v>328796.7225284914</v>
      </c>
      <c r="C22" s="9">
        <f t="shared" ca="1" si="7"/>
        <v>145378.84543988667</v>
      </c>
      <c r="D22" s="3">
        <f ca="1">_xll.PsiUniform(0,0.05,_xll.PsiBaseCase(0.05))</f>
        <v>0.05</v>
      </c>
      <c r="E22" s="9">
        <f t="shared" ca="1" si="2"/>
        <v>13266.096477736253</v>
      </c>
      <c r="F22" s="3">
        <f ca="1">_xll.PsiNormal(0.1,0.05,_xll.PsiBaseCase(0.1))</f>
        <v>0.1</v>
      </c>
      <c r="G22" s="9">
        <f t="shared" ca="1" si="0"/>
        <v>33542.977076735951</v>
      </c>
      <c r="H22" s="9">
        <f t="shared" ca="1" si="1"/>
        <v>375605.79608296358</v>
      </c>
      <c r="I22" s="7">
        <f t="shared" si="3"/>
        <v>52</v>
      </c>
      <c r="J22" s="2"/>
      <c r="K22"/>
      <c r="L22" s="2"/>
      <c r="M22"/>
    </row>
    <row r="23" spans="1:13" x14ac:dyDescent="0.3">
      <c r="A23" s="6">
        <v>13</v>
      </c>
      <c r="B23" s="8">
        <f t="shared" ca="1" si="6"/>
        <v>375605.79608296358</v>
      </c>
      <c r="C23" s="9">
        <f t="shared" ca="1" si="7"/>
        <v>152647.78771188101</v>
      </c>
      <c r="D23" s="3">
        <f ca="1">_xll.PsiUniform(0,0.05,_xll.PsiBaseCase(0.05))</f>
        <v>0.05</v>
      </c>
      <c r="E23" s="9">
        <f t="shared" ca="1" si="2"/>
        <v>13929.401301623066</v>
      </c>
      <c r="F23" s="3">
        <f ca="1">_xll.PsiNormal(0.1,0.05,_xll.PsiBaseCase(0.1))</f>
        <v>0.1</v>
      </c>
      <c r="G23" s="9">
        <f t="shared" ca="1" si="0"/>
        <v>38257.049673377514</v>
      </c>
      <c r="H23" s="9">
        <f t="shared" ca="1" si="1"/>
        <v>427792.24705796421</v>
      </c>
      <c r="I23" s="7">
        <f t="shared" si="3"/>
        <v>53</v>
      </c>
      <c r="J23" s="2"/>
      <c r="K23"/>
      <c r="L23" s="2"/>
      <c r="M23"/>
    </row>
    <row r="24" spans="1:13" x14ac:dyDescent="0.3">
      <c r="A24" s="6">
        <v>14</v>
      </c>
      <c r="B24" s="8">
        <f t="shared" ca="1" si="6"/>
        <v>427792.24705796421</v>
      </c>
      <c r="C24" s="9">
        <f t="shared" ca="1" si="7"/>
        <v>160280.17709747507</v>
      </c>
      <c r="D24" s="3">
        <f ca="1">_xll.PsiUniform(0,0.05,_xll.PsiBaseCase(0.05))</f>
        <v>0.05</v>
      </c>
      <c r="E24" s="9">
        <f t="shared" ca="1" si="2"/>
        <v>14625.871366704219</v>
      </c>
      <c r="F24" s="3">
        <f ca="1">_xll.PsiNormal(0.1,0.05,_xll.PsiBaseCase(0.1))</f>
        <v>0.1</v>
      </c>
      <c r="G24" s="9">
        <f t="shared" ca="1" si="0"/>
        <v>43510.518274131638</v>
      </c>
      <c r="H24" s="9">
        <f t="shared" ca="1" si="1"/>
        <v>485928.63669880008</v>
      </c>
      <c r="I24" s="7">
        <f t="shared" si="3"/>
        <v>54</v>
      </c>
      <c r="J24" s="2"/>
      <c r="K24"/>
      <c r="L24" s="2"/>
      <c r="M24"/>
    </row>
    <row r="25" spans="1:13" x14ac:dyDescent="0.3">
      <c r="A25" s="6">
        <v>15</v>
      </c>
      <c r="B25" s="8">
        <f t="shared" ca="1" si="6"/>
        <v>485928.63669880008</v>
      </c>
      <c r="C25" s="9">
        <f t="shared" ca="1" si="7"/>
        <v>168294.18595234884</v>
      </c>
      <c r="D25" s="3">
        <f ca="1">_xll.PsiUniform(0,0.05,_xll.PsiBaseCase(0.05))</f>
        <v>0.05</v>
      </c>
      <c r="E25" s="9">
        <f t="shared" ca="1" si="2"/>
        <v>15357.164935039433</v>
      </c>
      <c r="F25" s="3">
        <f ca="1">_xll.PsiNormal(0.1,0.05,_xll.PsiBaseCase(0.1))</f>
        <v>0.1</v>
      </c>
      <c r="G25" s="9">
        <f t="shared" ca="1" si="0"/>
        <v>49360.721916631985</v>
      </c>
      <c r="H25" s="9">
        <f t="shared" ca="1" si="1"/>
        <v>550646.52355047152</v>
      </c>
      <c r="I25" s="7">
        <f t="shared" si="3"/>
        <v>55</v>
      </c>
      <c r="J25" s="2"/>
      <c r="K25"/>
      <c r="L25" s="2"/>
      <c r="M25"/>
    </row>
    <row r="26" spans="1:13" x14ac:dyDescent="0.3">
      <c r="A26" s="6">
        <v>16</v>
      </c>
      <c r="B26" s="8">
        <f t="shared" ca="1" si="6"/>
        <v>550646.52355047152</v>
      </c>
      <c r="C26" s="9">
        <f t="shared" ca="1" si="7"/>
        <v>176708.8952499663</v>
      </c>
      <c r="D26" s="3">
        <f ca="1">_xll.PsiUniform(0,0.05,_xll.PsiBaseCase(0.05))</f>
        <v>0.05</v>
      </c>
      <c r="E26" s="9">
        <f t="shared" ca="1" si="2"/>
        <v>16125.023181791406</v>
      </c>
      <c r="F26" s="3">
        <f ca="1">_xll.PsiNormal(0.1,0.05,_xll.PsiBaseCase(0.1))</f>
        <v>0.1</v>
      </c>
      <c r="G26" s="9">
        <f t="shared" ca="1" si="0"/>
        <v>55870.903514136728</v>
      </c>
      <c r="H26" s="9">
        <f t="shared" ca="1" si="1"/>
        <v>622642.45024639962</v>
      </c>
      <c r="I26" s="7">
        <f t="shared" si="3"/>
        <v>56</v>
      </c>
      <c r="J26" s="2"/>
      <c r="K26"/>
      <c r="L26" s="2"/>
      <c r="M26"/>
    </row>
    <row r="27" spans="1:13" x14ac:dyDescent="0.3">
      <c r="A27" s="6">
        <v>17</v>
      </c>
      <c r="B27" s="8">
        <f t="shared" ca="1" si="6"/>
        <v>622642.45024639962</v>
      </c>
      <c r="C27" s="9">
        <f t="shared" ca="1" si="7"/>
        <v>185544.34001246461</v>
      </c>
      <c r="D27" s="3">
        <f ca="1">_xll.PsiUniform(0,0.05,_xll.PsiBaseCase(0.05))</f>
        <v>0.05</v>
      </c>
      <c r="E27" s="9">
        <f t="shared" ca="1" si="2"/>
        <v>16931.274340880977</v>
      </c>
      <c r="F27" s="3">
        <f ca="1">_xll.PsiNormal(0.1,0.05,_xll.PsiBaseCase(0.1))</f>
        <v>0.1</v>
      </c>
      <c r="G27" s="9">
        <f t="shared" ca="1" si="0"/>
        <v>63110.808741684014</v>
      </c>
      <c r="H27" s="9">
        <f t="shared" ca="1" si="1"/>
        <v>702684.53332896461</v>
      </c>
      <c r="I27" s="7">
        <f t="shared" si="3"/>
        <v>57</v>
      </c>
      <c r="J27" s="2"/>
      <c r="K27"/>
      <c r="L27" s="2"/>
      <c r="M27"/>
    </row>
    <row r="28" spans="1:13" x14ac:dyDescent="0.3">
      <c r="A28" s="6">
        <v>18</v>
      </c>
      <c r="B28" s="8">
        <f t="shared" ca="1" si="6"/>
        <v>702684.53332896461</v>
      </c>
      <c r="C28" s="9">
        <f t="shared" ca="1" si="7"/>
        <v>194821.55701308785</v>
      </c>
      <c r="D28" s="3">
        <f ca="1">_xll.PsiUniform(0,0.05,_xll.PsiBaseCase(0.05))</f>
        <v>0.05</v>
      </c>
      <c r="E28" s="9">
        <f t="shared" ca="1" si="2"/>
        <v>17777.838057925026</v>
      </c>
      <c r="F28" s="3">
        <f ca="1">_xll.PsiNormal(0.1,0.05,_xll.PsiBaseCase(0.1))</f>
        <v>0.1</v>
      </c>
      <c r="G28" s="9">
        <f t="shared" ca="1" si="0"/>
        <v>71157.345235792716</v>
      </c>
      <c r="H28" s="9">
        <f t="shared" ca="1" si="1"/>
        <v>791619.71662268229</v>
      </c>
      <c r="I28" s="7">
        <f t="shared" si="3"/>
        <v>58</v>
      </c>
      <c r="J28" s="2"/>
      <c r="K28"/>
      <c r="L28" s="2"/>
      <c r="M28"/>
    </row>
    <row r="29" spans="1:13" x14ac:dyDescent="0.3">
      <c r="A29" s="6">
        <v>19</v>
      </c>
      <c r="B29" s="8">
        <f t="shared" ca="1" si="6"/>
        <v>791619.71662268229</v>
      </c>
      <c r="C29" s="9">
        <f t="shared" ca="1" si="7"/>
        <v>204562.63486374225</v>
      </c>
      <c r="D29" s="3">
        <f ca="1">_xll.PsiUniform(0,0.05,_xll.PsiBaseCase(0.05))</f>
        <v>0.05</v>
      </c>
      <c r="E29" s="9">
        <f t="shared" ca="1" si="2"/>
        <v>18666.729960821278</v>
      </c>
      <c r="F29" s="3">
        <f ca="1">_xll.PsiNormal(0.1,0.05,_xll.PsiBaseCase(0.1))</f>
        <v>0.1</v>
      </c>
      <c r="G29" s="9">
        <f t="shared" ca="1" si="0"/>
        <v>80095.308160309301</v>
      </c>
      <c r="H29" s="9">
        <f t="shared" ca="1" si="1"/>
        <v>890381.75474381295</v>
      </c>
      <c r="I29" s="7">
        <f t="shared" si="3"/>
        <v>59</v>
      </c>
      <c r="J29" s="2"/>
      <c r="K29"/>
      <c r="L29" s="2"/>
      <c r="M29"/>
    </row>
    <row r="30" spans="1:13" x14ac:dyDescent="0.3">
      <c r="A30" s="6">
        <v>20</v>
      </c>
      <c r="B30" s="8">
        <f t="shared" ca="1" si="6"/>
        <v>890381.75474381295</v>
      </c>
      <c r="C30" s="9">
        <f t="shared" ca="1" si="7"/>
        <v>214790.76660692936</v>
      </c>
      <c r="D30" s="3">
        <f ca="1">_xll.PsiUniform(0,0.05,_xll.PsiBaseCase(0.05))</f>
        <v>0.05</v>
      </c>
      <c r="E30" s="9">
        <f t="shared" ca="1" si="2"/>
        <v>19600.06645886234</v>
      </c>
      <c r="F30" s="3">
        <f ca="1">_xll.PsiNormal(0.1,0.05,_xll.PsiBaseCase(0.1))</f>
        <v>0.1</v>
      </c>
      <c r="G30" s="9">
        <f t="shared" ca="1" si="0"/>
        <v>90018.178797324421</v>
      </c>
      <c r="H30" s="15">
        <f ca="1">B30+E30+G30 + _xll.PsiOutput()</f>
        <v>999999.99999999977</v>
      </c>
      <c r="I30" s="7">
        <f t="shared" si="3"/>
        <v>60</v>
      </c>
      <c r="J30" s="2"/>
      <c r="K30"/>
      <c r="L30" s="2"/>
      <c r="M30"/>
    </row>
    <row r="31" spans="1:13" x14ac:dyDescent="0.3">
      <c r="A31" s="6">
        <v>21</v>
      </c>
      <c r="B31" s="8">
        <f t="shared" ca="1" si="6"/>
        <v>999999.99999999977</v>
      </c>
      <c r="C31" s="9">
        <f t="shared" ca="1" si="7"/>
        <v>225530.30493727585</v>
      </c>
      <c r="D31" s="3">
        <f ca="1">_xll.PsiUniform(0,0.05,_xll.PsiBaseCase(0.05))</f>
        <v>0.05</v>
      </c>
      <c r="E31" s="9">
        <f t="shared" ca="1" si="2"/>
        <v>20580.069781805461</v>
      </c>
      <c r="F31" s="3">
        <f ca="1">_xll.PsiNormal(0.1,0.05,_xll.PsiBaseCase(0.1))</f>
        <v>0.1</v>
      </c>
      <c r="G31" s="9">
        <f t="shared" ca="1" si="0"/>
        <v>101029.00348909025</v>
      </c>
      <c r="H31" s="9">
        <f ca="1">B31+E31+G31</f>
        <v>1121609.0732708955</v>
      </c>
      <c r="I31" s="7">
        <f t="shared" si="3"/>
        <v>61</v>
      </c>
      <c r="J31" s="2"/>
      <c r="K31"/>
      <c r="L31" s="2"/>
      <c r="M31"/>
    </row>
    <row r="32" spans="1:13" x14ac:dyDescent="0.3">
      <c r="A32" s="6">
        <v>22</v>
      </c>
      <c r="B32" s="8">
        <f t="shared" ca="1" si="6"/>
        <v>1121609.0732708955</v>
      </c>
      <c r="C32" s="9">
        <f ca="1">C31*(1+D31)</f>
        <v>236806.82018413965</v>
      </c>
      <c r="D32" s="3">
        <f ca="1">_xll.PsiUniform(0,0.05,_xll.PsiBaseCase(0.05))</f>
        <v>0.05</v>
      </c>
      <c r="E32" s="9">
        <f t="shared" ca="1" si="2"/>
        <v>21609.073270895733</v>
      </c>
      <c r="F32" s="3">
        <f ca="1">_xll.PsiNormal(0.1,0.05,_xll.PsiBaseCase(0.1))</f>
        <v>0.1</v>
      </c>
      <c r="G32" s="9">
        <f t="shared" ca="1" si="0"/>
        <v>113241.36099063433</v>
      </c>
      <c r="H32" s="9">
        <f ca="1">B32+E32+G32</f>
        <v>1256459.5075324257</v>
      </c>
      <c r="I32" s="7">
        <f t="shared" si="3"/>
        <v>62</v>
      </c>
      <c r="J32" s="2"/>
      <c r="K32"/>
      <c r="L32" s="2"/>
      <c r="M32"/>
    </row>
    <row r="33" spans="1:13" x14ac:dyDescent="0.3">
      <c r="A33" s="6">
        <v>23</v>
      </c>
      <c r="B33" s="8">
        <f t="shared" ref="B33:B35" ca="1" si="8">H32</f>
        <v>1256459.5075324257</v>
      </c>
      <c r="C33" s="9">
        <f t="shared" ref="C33:C35" ca="1" si="9">C32*(1+D32)</f>
        <v>248647.16119334663</v>
      </c>
      <c r="D33" s="3">
        <f ca="1">_xll.PsiUniform(0,0.05,_xll.PsiBaseCase(0.05))</f>
        <v>0.05</v>
      </c>
      <c r="E33" s="9">
        <f t="shared" ca="1" si="2"/>
        <v>22689.526934440521</v>
      </c>
      <c r="F33" s="3">
        <f ca="1">_xll.PsiNormal(0.1,0.05,_xll.PsiBaseCase(0.1))</f>
        <v>0.1</v>
      </c>
      <c r="G33" s="9">
        <f t="shared" ca="1" si="0"/>
        <v>126780.42709996461</v>
      </c>
      <c r="H33" s="9">
        <f ca="1">B33+E33+G33</f>
        <v>1405929.4615668308</v>
      </c>
      <c r="I33" s="7">
        <f t="shared" si="3"/>
        <v>63</v>
      </c>
      <c r="J33" s="2"/>
      <c r="K33"/>
      <c r="L33" s="2"/>
      <c r="M33"/>
    </row>
    <row r="34" spans="1:13" x14ac:dyDescent="0.3">
      <c r="A34" s="6">
        <v>24</v>
      </c>
      <c r="B34" s="8">
        <f t="shared" ca="1" si="8"/>
        <v>1405929.4615668308</v>
      </c>
      <c r="C34" s="9">
        <f t="shared" ca="1" si="9"/>
        <v>261079.51925301398</v>
      </c>
      <c r="D34" s="3">
        <f ca="1">_xll.PsiUniform(0,0.05,_xll.PsiBaseCase(0.05))</f>
        <v>0.05</v>
      </c>
      <c r="E34" s="9">
        <f t="shared" ca="1" si="2"/>
        <v>23824.003281162546</v>
      </c>
      <c r="F34" s="3">
        <f ca="1">_xll.PsiNormal(0.1,0.05,_xll.PsiBaseCase(0.1))</f>
        <v>0.1</v>
      </c>
      <c r="G34" s="9">
        <f t="shared" ca="1" si="0"/>
        <v>141784.14632074122</v>
      </c>
      <c r="H34" s="9">
        <f ca="1">B34+E34+G34</f>
        <v>1571537.6111687345</v>
      </c>
      <c r="I34" s="7">
        <f t="shared" si="3"/>
        <v>64</v>
      </c>
      <c r="J34" s="2"/>
      <c r="K34"/>
      <c r="L34" s="2"/>
      <c r="M34"/>
    </row>
    <row r="35" spans="1:13" x14ac:dyDescent="0.3">
      <c r="A35" s="6">
        <v>25</v>
      </c>
      <c r="B35" s="8">
        <f t="shared" ca="1" si="8"/>
        <v>1571537.6111687345</v>
      </c>
      <c r="C35" s="9">
        <f t="shared" ca="1" si="9"/>
        <v>274133.49521566468</v>
      </c>
      <c r="D35" s="3">
        <f ca="1">_xll.PsiUniform(0,0.05,_xll.PsiBaseCase(0.05))</f>
        <v>0.05</v>
      </c>
      <c r="E35" s="9">
        <f t="shared" ca="1" si="2"/>
        <v>25015.203445220675</v>
      </c>
      <c r="F35" s="3">
        <f ca="1">_xll.PsiNormal(0.1,0.05,_xll.PsiBaseCase(0.1))</f>
        <v>0.1</v>
      </c>
      <c r="G35" s="9">
        <f t="shared" ca="1" si="0"/>
        <v>158404.52128913451</v>
      </c>
      <c r="H35" s="15">
        <f ca="1">B35+E35+G35 + _xll.PsiOutput()</f>
        <v>1754957.3359030895</v>
      </c>
      <c r="I35" s="7">
        <f t="shared" si="3"/>
        <v>65</v>
      </c>
      <c r="J35" s="2"/>
      <c r="K35"/>
      <c r="L35" s="2"/>
      <c r="M35"/>
    </row>
    <row r="36" spans="1:13" x14ac:dyDescent="0.3">
      <c r="A36" s="6"/>
      <c r="B36" s="7"/>
      <c r="C36" s="8"/>
      <c r="D36" s="9"/>
      <c r="E36" s="3"/>
      <c r="F36" s="9"/>
      <c r="G36" s="3"/>
      <c r="H36" s="9"/>
      <c r="I36" s="9"/>
    </row>
    <row r="37" spans="1:13" x14ac:dyDescent="0.3">
      <c r="A37" s="6"/>
      <c r="B37" s="7"/>
      <c r="C37" s="8"/>
      <c r="D37" s="9"/>
      <c r="E37" s="3"/>
      <c r="F37" s="9"/>
      <c r="G37" s="3"/>
      <c r="H37" s="9"/>
      <c r="I37" s="9"/>
    </row>
    <row r="38" spans="1:13" x14ac:dyDescent="0.3">
      <c r="A38" s="6"/>
      <c r="B38" s="7"/>
      <c r="C38" s="8"/>
      <c r="D38" s="9"/>
      <c r="E38" s="3"/>
      <c r="F38" s="9"/>
      <c r="G38" s="3"/>
      <c r="H38" s="9"/>
      <c r="I38" s="9"/>
    </row>
    <row r="39" spans="1:13" x14ac:dyDescent="0.3">
      <c r="A39" s="6"/>
      <c r="B39" s="7"/>
      <c r="C39" s="8"/>
      <c r="D39" s="9"/>
      <c r="E39" s="3"/>
      <c r="F39" s="9"/>
      <c r="G39" s="3"/>
      <c r="H39" s="9"/>
      <c r="I39" s="9"/>
    </row>
    <row r="40" spans="1:13" x14ac:dyDescent="0.3">
      <c r="A40" s="6"/>
      <c r="B40" s="7"/>
      <c r="C40" s="8"/>
      <c r="D40" s="9"/>
      <c r="E40" s="3"/>
      <c r="F40" s="9"/>
      <c r="G40" s="3"/>
      <c r="H40" s="9"/>
      <c r="I40" s="9"/>
    </row>
    <row r="41" spans="1:13" x14ac:dyDescent="0.3">
      <c r="A41" s="6"/>
      <c r="B41" s="7"/>
      <c r="C41" s="8"/>
      <c r="D41" s="9"/>
      <c r="E41" s="9"/>
      <c r="F41" s="9"/>
      <c r="G41" s="9"/>
      <c r="H41" s="9"/>
      <c r="I41" s="9"/>
    </row>
    <row r="42" spans="1:13" x14ac:dyDescent="0.3">
      <c r="A42" s="6"/>
      <c r="B42" s="7"/>
      <c r="C42" s="8"/>
      <c r="D42" s="9"/>
      <c r="E42" s="9"/>
      <c r="F42" s="9"/>
      <c r="G42" s="9"/>
      <c r="H42" s="9"/>
      <c r="I42" s="9"/>
    </row>
    <row r="43" spans="1:13" x14ac:dyDescent="0.3">
      <c r="A43" s="6"/>
      <c r="B43" s="7"/>
      <c r="C43" s="8"/>
      <c r="D43" s="9"/>
      <c r="E43" s="9"/>
      <c r="F43" s="9"/>
      <c r="G43" s="9"/>
      <c r="H43" s="9"/>
      <c r="I43" s="9"/>
    </row>
    <row r="44" spans="1:13" x14ac:dyDescent="0.3">
      <c r="A44" s="6"/>
      <c r="B44" s="7"/>
      <c r="C44" s="8"/>
      <c r="D44" s="9"/>
      <c r="E44" s="9"/>
      <c r="F44" s="9"/>
      <c r="G44" s="9"/>
      <c r="H44" s="9"/>
      <c r="I44" s="9"/>
    </row>
    <row r="45" spans="1:13" x14ac:dyDescent="0.3">
      <c r="A45" s="6"/>
      <c r="B45" s="7"/>
      <c r="C45" s="8"/>
      <c r="D45" s="9"/>
      <c r="E45" s="9"/>
      <c r="F45" s="9"/>
      <c r="G45" s="9"/>
      <c r="H45" s="9"/>
      <c r="I45" s="9"/>
    </row>
    <row r="46" spans="1:13" x14ac:dyDescent="0.3">
      <c r="A46" s="6"/>
      <c r="B46" s="7"/>
      <c r="C46" s="8"/>
      <c r="D46" s="9"/>
      <c r="E46" s="9"/>
      <c r="F46" s="9"/>
      <c r="G46" s="9"/>
      <c r="H46" s="9"/>
      <c r="I46" s="9"/>
    </row>
    <row r="47" spans="1:13" x14ac:dyDescent="0.3">
      <c r="A47" s="6"/>
      <c r="B47" s="7"/>
      <c r="C47" s="8"/>
      <c r="D47" s="9"/>
      <c r="E47" s="9"/>
      <c r="F47" s="9"/>
      <c r="G47" s="9"/>
      <c r="H47" s="9"/>
      <c r="I47" s="9"/>
    </row>
  </sheetData>
  <phoneticPr fontId="0" type="noConversion"/>
  <printOptions headings="1" gridLines="1"/>
  <pageMargins left="0.75" right="0.75" top="1" bottom="1" header="0.5" footer="0.5"/>
  <pageSetup orientation="portrait" horizontalDpi="4294967293" r:id="rId1"/>
  <headerFooter alignWithMargins="0">
    <oddHeader>&amp;LFIGURE 13.18.  FINANCIAL ANALYSIS SPREADSHEET FOR TOM GIFFORD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Anderson</dc:creator>
  <cp:lastModifiedBy>johlmann</cp:lastModifiedBy>
  <cp:lastPrinted>2001-05-19T18:30:41Z</cp:lastPrinted>
  <dcterms:created xsi:type="dcterms:W3CDTF">2001-05-15T11:13:37Z</dcterms:created>
  <dcterms:modified xsi:type="dcterms:W3CDTF">2012-12-03T03:55:58Z</dcterms:modified>
</cp:coreProperties>
</file>