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8695" windowHeight="120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48" i="1"/>
  <c r="D147"/>
  <c r="D146"/>
  <c r="D145"/>
  <c r="D144"/>
  <c r="D143"/>
  <c r="D149" s="1"/>
  <c r="D139"/>
  <c r="D138"/>
  <c r="D140" s="1"/>
  <c r="D134"/>
  <c r="D133"/>
  <c r="D132"/>
  <c r="D131"/>
  <c r="D130"/>
  <c r="D128"/>
  <c r="D119"/>
  <c r="D113"/>
  <c r="D111"/>
  <c r="D112" s="1"/>
  <c r="D114" s="1"/>
  <c r="D110"/>
  <c r="D104"/>
  <c r="D102"/>
  <c r="D98"/>
  <c r="D97"/>
  <c r="D99" s="1"/>
  <c r="D96"/>
  <c r="D95"/>
  <c r="D74"/>
  <c r="D68"/>
  <c r="D67"/>
  <c r="D69" s="1"/>
  <c r="D60"/>
  <c r="D59"/>
  <c r="D47"/>
  <c r="D48" s="1"/>
  <c r="D61" s="1"/>
  <c r="D45"/>
  <c r="H26"/>
  <c r="D117" s="1"/>
  <c r="I25"/>
  <c r="I23"/>
  <c r="D21"/>
  <c r="D73" s="1"/>
  <c r="E19"/>
  <c r="E21" s="1"/>
  <c r="D72" s="1"/>
  <c r="D75" s="1"/>
  <c r="D88" s="1"/>
  <c r="D19"/>
  <c r="E18"/>
  <c r="I17"/>
  <c r="H17"/>
  <c r="E17"/>
  <c r="I16"/>
  <c r="D103" s="1"/>
  <c r="D105" s="1"/>
  <c r="E14"/>
  <c r="D14"/>
  <c r="D81" s="1"/>
  <c r="I13"/>
  <c r="H13"/>
  <c r="H29" s="1"/>
  <c r="D62" l="1"/>
  <c r="D87" s="1"/>
  <c r="D90" s="1"/>
  <c r="E29"/>
  <c r="D29"/>
  <c r="D80"/>
  <c r="D82" s="1"/>
  <c r="D89" s="1"/>
  <c r="D49"/>
  <c r="D127" l="1"/>
  <c r="D135" s="1"/>
  <c r="D151" s="1"/>
  <c r="D52"/>
  <c r="D120" l="1"/>
  <c r="I24"/>
  <c r="I26" s="1"/>
  <c r="D118" l="1"/>
  <c r="D121" s="1"/>
  <c r="I29"/>
</calcChain>
</file>

<file path=xl/sharedStrings.xml><?xml version="1.0" encoding="utf-8"?>
<sst xmlns="http://schemas.openxmlformats.org/spreadsheetml/2006/main" count="121" uniqueCount="101">
  <si>
    <t>Chapter 2</t>
  </si>
  <si>
    <t>Cash Flows at East Coast Yachts</t>
  </si>
  <si>
    <t>Input area:</t>
  </si>
  <si>
    <t xml:space="preserve">Balance Sheet </t>
  </si>
  <si>
    <t>Current assets</t>
  </si>
  <si>
    <t>Current liabilities</t>
  </si>
  <si>
    <t xml:space="preserve">  Cash and equivalents</t>
  </si>
  <si>
    <t xml:space="preserve">  Accounts payable</t>
  </si>
  <si>
    <t xml:space="preserve">  Accounts receivable</t>
  </si>
  <si>
    <t xml:space="preserve">  Notes payable</t>
  </si>
  <si>
    <t xml:space="preserve">  Inventories</t>
  </si>
  <si>
    <t xml:space="preserve">  Accrued expenses</t>
  </si>
  <si>
    <t xml:space="preserve">  Other</t>
  </si>
  <si>
    <t xml:space="preserve">     Total current liabilities</t>
  </si>
  <si>
    <t xml:space="preserve">     Total current assets</t>
  </si>
  <si>
    <t>Fixed assets</t>
  </si>
  <si>
    <t xml:space="preserve">  Long-term debt</t>
  </si>
  <si>
    <t xml:space="preserve">  Property, plant, and equipment</t>
  </si>
  <si>
    <t xml:space="preserve">     Total long-term liabilities</t>
  </si>
  <si>
    <t xml:space="preserve">    Less accumulated depreciation</t>
  </si>
  <si>
    <t xml:space="preserve">  Net property, plant, and equipment</t>
  </si>
  <si>
    <t>Intangible assets and others</t>
  </si>
  <si>
    <t>Stockholders equity</t>
  </si>
  <si>
    <t xml:space="preserve">     Total fixed assets</t>
  </si>
  <si>
    <t xml:space="preserve">  Preferred stock</t>
  </si>
  <si>
    <t xml:space="preserve">  Common stock</t>
  </si>
  <si>
    <t xml:space="preserve">  Capital surplus</t>
  </si>
  <si>
    <t xml:space="preserve">  Accumulated retained earnings</t>
  </si>
  <si>
    <t xml:space="preserve">    Less treasury stock</t>
  </si>
  <si>
    <t xml:space="preserve">     Total equity</t>
  </si>
  <si>
    <t xml:space="preserve">Total liabilities and </t>
  </si>
  <si>
    <t>Total assets</t>
  </si>
  <si>
    <t xml:space="preserve">  shareholders equity</t>
  </si>
  <si>
    <t>New debt issued</t>
  </si>
  <si>
    <t>Debt retired</t>
  </si>
  <si>
    <t>New stock issued</t>
  </si>
  <si>
    <t>Stock repurchased</t>
  </si>
  <si>
    <t>Acquisition of fixed assets</t>
  </si>
  <si>
    <t>Sale of fixed assets</t>
  </si>
  <si>
    <t>Tax rate</t>
  </si>
  <si>
    <t>Income Statement</t>
  </si>
  <si>
    <t>Sales</t>
  </si>
  <si>
    <t>Cost of goods sold</t>
  </si>
  <si>
    <t xml:space="preserve">Selling, general, and administrative </t>
  </si>
  <si>
    <t>Depreciation</t>
  </si>
  <si>
    <t>EBIT</t>
  </si>
  <si>
    <t>Interest expense</t>
  </si>
  <si>
    <t>EBT</t>
  </si>
  <si>
    <t>Taxes</t>
  </si>
  <si>
    <t>Net income</t>
  </si>
  <si>
    <t>Dividends</t>
  </si>
  <si>
    <t>Retained earnings</t>
  </si>
  <si>
    <t>Output area:</t>
  </si>
  <si>
    <t>Operating cash flow</t>
  </si>
  <si>
    <t>Earnings before interest and taxes</t>
  </si>
  <si>
    <t>-Current taxes</t>
  </si>
  <si>
    <t xml:space="preserve">  Operating cash flow</t>
  </si>
  <si>
    <t>Capital spending</t>
  </si>
  <si>
    <t xml:space="preserve">  Capital spending</t>
  </si>
  <si>
    <t xml:space="preserve">Alternatively, </t>
  </si>
  <si>
    <t>Ending fixed assets</t>
  </si>
  <si>
    <t>-Beginning fixed assets</t>
  </si>
  <si>
    <t>Net working capital cash flow</t>
  </si>
  <si>
    <t>Ending NWC</t>
  </si>
  <si>
    <t>Beginning NWC</t>
  </si>
  <si>
    <t xml:space="preserve">  NWC cash flow</t>
  </si>
  <si>
    <t>Cash flow from assets</t>
  </si>
  <si>
    <t>-Net capital spending</t>
  </si>
  <si>
    <t>-Change in net working capital</t>
  </si>
  <si>
    <t>Cash flow to creditors</t>
  </si>
  <si>
    <t>Interest</t>
  </si>
  <si>
    <t>Retirement of debt</t>
  </si>
  <si>
    <t xml:space="preserve">  Debt service</t>
  </si>
  <si>
    <t>Proceeds from sale of long-term debt</t>
  </si>
  <si>
    <t xml:space="preserve">  Total</t>
  </si>
  <si>
    <t>Alternatively</t>
  </si>
  <si>
    <t>Beginning long-term debt</t>
  </si>
  <si>
    <t>Ending long-term debt</t>
  </si>
  <si>
    <t>Cash flow to stockholders</t>
  </si>
  <si>
    <t>Repurchase of stock</t>
  </si>
  <si>
    <t xml:space="preserve">  Cash to stockholders</t>
  </si>
  <si>
    <t>Proceeds from new stock issue</t>
  </si>
  <si>
    <t xml:space="preserve">    Total</t>
  </si>
  <si>
    <t>Beginning total equity</t>
  </si>
  <si>
    <t>Ending total equity</t>
  </si>
  <si>
    <t>Statement of cash flows</t>
  </si>
  <si>
    <t>Operations</t>
  </si>
  <si>
    <t>Changes in assets and liabilities</t>
  </si>
  <si>
    <t>Total cash flow from operations</t>
  </si>
  <si>
    <t>Investing activities</t>
  </si>
  <si>
    <t xml:space="preserve">  Acquisition of fixed assets</t>
  </si>
  <si>
    <t xml:space="preserve">  Sale of fixed assets</t>
  </si>
  <si>
    <t>Total cash flow from investing activities</t>
  </si>
  <si>
    <t>Financing activities</t>
  </si>
  <si>
    <t xml:space="preserve">  Retirement of debt </t>
  </si>
  <si>
    <t xml:space="preserve">  Proceeds of long-term debt</t>
  </si>
  <si>
    <t xml:space="preserve">  Dividends</t>
  </si>
  <si>
    <t xml:space="preserve">  Repurchase of stock</t>
  </si>
  <si>
    <t xml:space="preserve">  Proceeds from new stock issues</t>
  </si>
  <si>
    <t>Total cash flow from financing activities</t>
  </si>
  <si>
    <t>Change in cash (on balance sheet)</t>
  </si>
</sst>
</file>

<file path=xl/styles.xml><?xml version="1.0" encoding="utf-8"?>
<styleSheet xmlns="http://schemas.openxmlformats.org/spreadsheetml/2006/main">
  <numFmts count="6">
    <numFmt numFmtId="44" formatCode="_-&quot;ر.س.‏&quot;\ * #,##0.00_-;_-&quot;ر.س.‏&quot;\ * #,##0.00\-;_-&quot;ر.س.‏&quot;\ * &quot;-&quot;??_-;_-@_-"/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_);_(&quot;$&quot;* \(#,##0.0\);_(&quot;$&quot;* &quot;-&quot;?_);_(@_)"/>
    <numFmt numFmtId="168" formatCode="_(&quot;$&quot;* #,##0_);_(&quot;$&quot;* \(#,##0\);_(&quot;$&quot;* &quot;-&quot;??_);_(@_)"/>
    <numFmt numFmtId="169" formatCode="_(* #,##0_);_(* \(#,##0\);_(* &quot;-&quot;??_);_(@_)"/>
  </numFmts>
  <fonts count="1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4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u/>
      <sz val="10"/>
      <color indexed="8"/>
      <name val="Arial"/>
      <family val="2"/>
    </font>
    <font>
      <sz val="12"/>
      <color indexed="12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b/>
      <sz val="12"/>
      <color indexed="57"/>
      <name val="Arial"/>
      <family val="2"/>
    </font>
    <font>
      <sz val="12"/>
      <color indexed="5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Border="1"/>
    <xf numFmtId="0" fontId="3" fillId="0" borderId="0" xfId="0" applyFont="1" applyBorder="1"/>
    <xf numFmtId="0" fontId="0" fillId="2" borderId="1" xfId="0" applyFill="1" applyBorder="1"/>
    <xf numFmtId="0" fontId="4" fillId="2" borderId="2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2" borderId="4" xfId="0" applyFill="1" applyBorder="1"/>
    <xf numFmtId="0" fontId="5" fillId="2" borderId="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3" fillId="2" borderId="5" xfId="0" applyFont="1" applyFill="1" applyBorder="1"/>
    <xf numFmtId="165" fontId="0" fillId="0" borderId="0" xfId="0" applyNumberFormat="1"/>
    <xf numFmtId="0" fontId="3" fillId="2" borderId="0" xfId="0" applyFont="1" applyFill="1" applyBorder="1"/>
    <xf numFmtId="164" fontId="7" fillId="2" borderId="0" xfId="0" applyNumberFormat="1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66" fontId="0" fillId="0" borderId="0" xfId="0" applyNumberFormat="1"/>
    <xf numFmtId="165" fontId="7" fillId="2" borderId="0" xfId="0" applyNumberFormat="1" applyFont="1" applyFill="1" applyBorder="1"/>
    <xf numFmtId="165" fontId="7" fillId="2" borderId="6" xfId="0" applyNumberFormat="1" applyFont="1" applyFill="1" applyBorder="1"/>
    <xf numFmtId="164" fontId="10" fillId="2" borderId="0" xfId="0" applyNumberFormat="1" applyFont="1" applyFill="1" applyBorder="1"/>
    <xf numFmtId="164" fontId="9" fillId="2" borderId="0" xfId="0" applyNumberFormat="1" applyFont="1" applyFill="1" applyBorder="1"/>
    <xf numFmtId="37" fontId="7" fillId="2" borderId="0" xfId="1" applyNumberFormat="1" applyFont="1" applyFill="1" applyBorder="1"/>
    <xf numFmtId="37" fontId="7" fillId="2" borderId="0" xfId="2" applyNumberFormat="1" applyFont="1" applyFill="1" applyBorder="1"/>
    <xf numFmtId="165" fontId="10" fillId="2" borderId="6" xfId="0" applyNumberFormat="1" applyFont="1" applyFill="1" applyBorder="1"/>
    <xf numFmtId="164" fontId="10" fillId="2" borderId="7" xfId="0" applyNumberFormat="1" applyFont="1" applyFill="1" applyBorder="1"/>
    <xf numFmtId="165" fontId="10" fillId="2" borderId="0" xfId="0" applyNumberFormat="1" applyFont="1" applyFill="1" applyBorder="1"/>
    <xf numFmtId="164" fontId="10" fillId="2" borderId="6" xfId="0" applyNumberFormat="1" applyFont="1" applyFill="1" applyBorder="1"/>
    <xf numFmtId="164" fontId="10" fillId="2" borderId="8" xfId="0" applyNumberFormat="1" applyFont="1" applyFill="1" applyBorder="1"/>
    <xf numFmtId="166" fontId="9" fillId="2" borderId="0" xfId="0" applyNumberFormat="1" applyFont="1" applyFill="1" applyBorder="1"/>
    <xf numFmtId="9" fontId="7" fillId="2" borderId="0" xfId="2" applyFont="1" applyFill="1" applyBorder="1"/>
    <xf numFmtId="164" fontId="10" fillId="2" borderId="9" xfId="0" applyNumberFormat="1" applyFont="1" applyFill="1" applyBorder="1"/>
    <xf numFmtId="0" fontId="0" fillId="2" borderId="10" xfId="0" applyFill="1" applyBorder="1"/>
    <xf numFmtId="0" fontId="3" fillId="2" borderId="11" xfId="0" applyFont="1" applyFill="1" applyBorder="1"/>
    <xf numFmtId="0" fontId="3" fillId="2" borderId="12" xfId="0" applyFont="1" applyFill="1" applyBorder="1"/>
    <xf numFmtId="0" fontId="0" fillId="0" borderId="0" xfId="0" applyBorder="1"/>
    <xf numFmtId="0" fontId="0" fillId="0" borderId="0" xfId="0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3" borderId="1" xfId="0" applyFont="1" applyFill="1" applyBorder="1"/>
    <xf numFmtId="0" fontId="3" fillId="3" borderId="2" xfId="0" applyFont="1" applyFill="1" applyBorder="1"/>
    <xf numFmtId="0" fontId="0" fillId="3" borderId="3" xfId="0" applyFill="1" applyBorder="1"/>
    <xf numFmtId="0" fontId="3" fillId="3" borderId="4" xfId="0" applyFont="1" applyFill="1" applyBorder="1"/>
    <xf numFmtId="0" fontId="4" fillId="3" borderId="0" xfId="0" applyFont="1" applyFill="1" applyBorder="1" applyAlignment="1"/>
    <xf numFmtId="0" fontId="3" fillId="3" borderId="0" xfId="0" applyFont="1" applyFill="1" applyBorder="1" applyAlignment="1"/>
    <xf numFmtId="0" fontId="3" fillId="3" borderId="5" xfId="0" applyFont="1" applyFill="1" applyBorder="1"/>
    <xf numFmtId="168" fontId="12" fillId="0" borderId="0" xfId="0" applyNumberFormat="1" applyFont="1" applyFill="1" applyBorder="1"/>
    <xf numFmtId="0" fontId="3" fillId="3" borderId="0" xfId="0" applyFont="1" applyFill="1" applyBorder="1"/>
    <xf numFmtId="164" fontId="10" fillId="3" borderId="0" xfId="0" applyNumberFormat="1" applyFont="1" applyFill="1" applyBorder="1"/>
    <xf numFmtId="165" fontId="10" fillId="3" borderId="0" xfId="0" applyNumberFormat="1" applyFont="1" applyFill="1" applyBorder="1"/>
    <xf numFmtId="0" fontId="3" fillId="0" borderId="0" xfId="0" applyFont="1" applyAlignment="1">
      <alignment horizontal="right"/>
    </xf>
    <xf numFmtId="0" fontId="3" fillId="3" borderId="0" xfId="0" quotePrefix="1" applyFont="1" applyFill="1" applyBorder="1"/>
    <xf numFmtId="165" fontId="10" fillId="3" borderId="6" xfId="0" applyNumberFormat="1" applyFont="1" applyFill="1" applyBorder="1"/>
    <xf numFmtId="0" fontId="3" fillId="3" borderId="10" xfId="0" applyFont="1" applyFill="1" applyBorder="1"/>
    <xf numFmtId="0" fontId="3" fillId="3" borderId="11" xfId="0" applyFont="1" applyFill="1" applyBorder="1"/>
    <xf numFmtId="0" fontId="3" fillId="3" borderId="12" xfId="0" applyFont="1" applyFill="1" applyBorder="1"/>
    <xf numFmtId="169" fontId="10" fillId="0" borderId="0" xfId="0" applyNumberFormat="1" applyFont="1" applyFill="1" applyBorder="1"/>
    <xf numFmtId="169" fontId="3" fillId="0" borderId="0" xfId="0" applyNumberFormat="1" applyFont="1" applyFill="1" applyBorder="1"/>
    <xf numFmtId="0" fontId="3" fillId="3" borderId="3" xfId="0" applyFont="1" applyFill="1" applyBorder="1"/>
    <xf numFmtId="164" fontId="10" fillId="3" borderId="0" xfId="0" applyNumberFormat="1" applyFont="1" applyFill="1" applyBorder="1" applyAlignment="1"/>
    <xf numFmtId="164" fontId="10" fillId="3" borderId="6" xfId="0" applyNumberFormat="1" applyFont="1" applyFill="1" applyBorder="1" applyAlignment="1"/>
    <xf numFmtId="164" fontId="3" fillId="0" borderId="0" xfId="0" applyNumberFormat="1" applyFont="1"/>
    <xf numFmtId="0" fontId="0" fillId="3" borderId="1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4" fillId="3" borderId="0" xfId="0" applyFont="1" applyFill="1" applyBorder="1"/>
    <xf numFmtId="168" fontId="7" fillId="3" borderId="5" xfId="1" applyNumberFormat="1" applyFont="1" applyFill="1" applyBorder="1"/>
    <xf numFmtId="168" fontId="7" fillId="0" borderId="0" xfId="1" applyNumberFormat="1" applyFont="1" applyFill="1" applyBorder="1"/>
    <xf numFmtId="165" fontId="7" fillId="3" borderId="5" xfId="1" applyNumberFormat="1" applyFont="1" applyFill="1" applyBorder="1"/>
    <xf numFmtId="165" fontId="7" fillId="0" borderId="0" xfId="1" applyNumberFormat="1" applyFont="1" applyFill="1" applyBorder="1"/>
    <xf numFmtId="0" fontId="0" fillId="3" borderId="5" xfId="0" applyFill="1" applyBorder="1"/>
    <xf numFmtId="0" fontId="0" fillId="3" borderId="10" xfId="0" applyFill="1" applyBorder="1" applyAlignment="1">
      <alignment horizontal="right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right"/>
    </xf>
    <xf numFmtId="0" fontId="0" fillId="3" borderId="1" xfId="0" applyFill="1" applyBorder="1"/>
    <xf numFmtId="0" fontId="0" fillId="3" borderId="2" xfId="0" applyFill="1" applyBorder="1"/>
    <xf numFmtId="0" fontId="0" fillId="3" borderId="4" xfId="0" applyFill="1" applyBorder="1"/>
    <xf numFmtId="0" fontId="0" fillId="3" borderId="0" xfId="0" applyFill="1" applyBorder="1"/>
    <xf numFmtId="0" fontId="11" fillId="3" borderId="0" xfId="0" quotePrefix="1" applyFont="1" applyFill="1" applyBorder="1"/>
    <xf numFmtId="0" fontId="0" fillId="3" borderId="10" xfId="0" applyFill="1" applyBorder="1"/>
    <xf numFmtId="0" fontId="11" fillId="3" borderId="11" xfId="0" quotePrefix="1" applyFont="1" applyFill="1" applyBorder="1"/>
    <xf numFmtId="0" fontId="0" fillId="3" borderId="11" xfId="0" applyFill="1" applyBorder="1"/>
    <xf numFmtId="0" fontId="0" fillId="3" borderId="12" xfId="0" applyFill="1" applyBorder="1"/>
    <xf numFmtId="168" fontId="13" fillId="3" borderId="5" xfId="1" applyNumberFormat="1" applyFont="1" applyFill="1" applyBorder="1"/>
    <xf numFmtId="168" fontId="13" fillId="0" borderId="0" xfId="1" applyNumberFormat="1" applyFont="1" applyFill="1" applyBorder="1"/>
    <xf numFmtId="168" fontId="3" fillId="3" borderId="5" xfId="1" applyNumberFormat="1" applyFont="1" applyFill="1" applyBorder="1"/>
    <xf numFmtId="168" fontId="3" fillId="0" borderId="0" xfId="1" applyNumberFormat="1" applyFont="1" applyFill="1" applyBorder="1"/>
    <xf numFmtId="0" fontId="3" fillId="3" borderId="0" xfId="0" applyFont="1" applyFill="1" applyBorder="1" applyAlignment="1">
      <alignment horizontal="left"/>
    </xf>
    <xf numFmtId="165" fontId="10" fillId="3" borderId="6" xfId="0" applyNumberFormat="1" applyFont="1" applyFill="1" applyBorder="1" applyAlignment="1">
      <alignment horizontal="left"/>
    </xf>
    <xf numFmtId="168" fontId="3" fillId="3" borderId="5" xfId="0" applyNumberFormat="1" applyFont="1" applyFill="1" applyBorder="1" applyAlignment="1">
      <alignment horizontal="left"/>
    </xf>
    <xf numFmtId="168" fontId="3" fillId="0" borderId="0" xfId="0" applyNumberFormat="1" applyFont="1" applyFill="1" applyBorder="1" applyAlignment="1">
      <alignment horizontal="left"/>
    </xf>
    <xf numFmtId="0" fontId="0" fillId="0" borderId="13" xfId="0" applyFill="1" applyBorder="1" applyAlignment="1">
      <alignment horizontal="right"/>
    </xf>
    <xf numFmtId="0" fontId="3" fillId="0" borderId="13" xfId="0" applyFont="1" applyFill="1" applyBorder="1"/>
    <xf numFmtId="164" fontId="10" fillId="0" borderId="13" xfId="0" applyNumberFormat="1" applyFont="1" applyFill="1" applyBorder="1"/>
    <xf numFmtId="164" fontId="3" fillId="0" borderId="0" xfId="0" applyNumberFormat="1" applyFont="1" applyFill="1" applyBorder="1"/>
    <xf numFmtId="164" fontId="10" fillId="3" borderId="6" xfId="0" applyNumberFormat="1" applyFont="1" applyFill="1" applyBorder="1"/>
    <xf numFmtId="0" fontId="5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/>
    <xf numFmtId="164" fontId="10" fillId="3" borderId="9" xfId="0" applyNumberFormat="1" applyFont="1" applyFill="1" applyBorder="1"/>
    <xf numFmtId="164" fontId="10" fillId="3" borderId="8" xfId="0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R160"/>
  <sheetViews>
    <sheetView tabSelected="1" workbookViewId="0">
      <selection sqref="A1:XFD1048576"/>
    </sheetView>
  </sheetViews>
  <sheetFormatPr defaultRowHeight="15"/>
  <sheetData>
    <row r="1" spans="2:12" ht="18">
      <c r="C1" s="1" t="s">
        <v>0</v>
      </c>
      <c r="D1" s="1"/>
    </row>
    <row r="2" spans="2:12" ht="18">
      <c r="C2" s="1" t="s">
        <v>1</v>
      </c>
      <c r="D2" s="2"/>
    </row>
    <row r="3" spans="2:12">
      <c r="G3" s="3"/>
    </row>
    <row r="4" spans="2:12" ht="15.75">
      <c r="C4" s="4" t="s">
        <v>2</v>
      </c>
      <c r="D4" s="4"/>
      <c r="E4" s="2"/>
      <c r="F4" s="2"/>
      <c r="G4" s="2"/>
      <c r="H4" s="2"/>
      <c r="I4" s="2"/>
      <c r="J4" s="2"/>
    </row>
    <row r="5" spans="2:12" ht="16.5" thickBot="1">
      <c r="C5" s="5"/>
      <c r="D5" s="5"/>
      <c r="E5" s="6"/>
      <c r="F5" s="2"/>
      <c r="G5" s="2"/>
      <c r="H5" s="2"/>
      <c r="I5" s="2"/>
      <c r="J5" s="2"/>
    </row>
    <row r="6" spans="2:12" ht="15.75">
      <c r="B6" s="7"/>
      <c r="C6" s="8"/>
      <c r="D6" s="8"/>
      <c r="E6" s="9"/>
      <c r="F6" s="9"/>
      <c r="G6" s="9"/>
      <c r="H6" s="9"/>
      <c r="I6" s="9"/>
      <c r="J6" s="10"/>
    </row>
    <row r="7" spans="2:12" ht="15.75">
      <c r="B7" s="11"/>
      <c r="C7" s="12" t="s">
        <v>3</v>
      </c>
      <c r="D7" s="12"/>
      <c r="E7" s="12"/>
      <c r="F7" s="12"/>
      <c r="G7" s="12"/>
      <c r="H7" s="12"/>
      <c r="I7" s="12"/>
      <c r="J7" s="13"/>
      <c r="L7" s="3"/>
    </row>
    <row r="8" spans="2:12" ht="15.75">
      <c r="B8" s="11"/>
      <c r="C8" s="14"/>
      <c r="D8" s="15">
        <v>2009</v>
      </c>
      <c r="E8" s="15">
        <v>2010</v>
      </c>
      <c r="F8" s="16"/>
      <c r="G8" s="16"/>
      <c r="H8" s="15">
        <v>2009</v>
      </c>
      <c r="I8" s="15">
        <v>2010</v>
      </c>
      <c r="J8" s="17"/>
      <c r="L8" s="18"/>
    </row>
    <row r="9" spans="2:12" ht="15.75">
      <c r="B9" s="11"/>
      <c r="C9" s="19" t="s">
        <v>4</v>
      </c>
      <c r="D9" s="20"/>
      <c r="E9" s="19"/>
      <c r="F9" s="21"/>
      <c r="G9" s="22" t="s">
        <v>5</v>
      </c>
      <c r="H9" s="20"/>
      <c r="I9" s="22"/>
      <c r="J9" s="17"/>
    </row>
    <row r="10" spans="2:12" ht="15.75">
      <c r="B10" s="11"/>
      <c r="C10" s="19" t="s">
        <v>6</v>
      </c>
      <c r="D10" s="20">
        <v>10752000</v>
      </c>
      <c r="E10" s="20">
        <v>11232000</v>
      </c>
      <c r="F10" s="21"/>
      <c r="G10" s="22" t="s">
        <v>7</v>
      </c>
      <c r="H10" s="20">
        <v>23701440</v>
      </c>
      <c r="I10" s="20">
        <v>24546000</v>
      </c>
      <c r="J10" s="17"/>
      <c r="L10" s="23"/>
    </row>
    <row r="11" spans="2:12" ht="15.75">
      <c r="B11" s="11"/>
      <c r="C11" s="19" t="s">
        <v>8</v>
      </c>
      <c r="D11" s="24">
        <v>19116000</v>
      </c>
      <c r="E11" s="24">
        <v>20208000</v>
      </c>
      <c r="F11" s="21"/>
      <c r="G11" s="22" t="s">
        <v>9</v>
      </c>
      <c r="H11" s="24">
        <v>20220000</v>
      </c>
      <c r="I11" s="24">
        <v>18725000</v>
      </c>
      <c r="J11" s="17"/>
      <c r="L11" s="23"/>
    </row>
    <row r="12" spans="2:12" ht="15.75">
      <c r="B12" s="11"/>
      <c r="C12" s="19" t="s">
        <v>10</v>
      </c>
      <c r="D12" s="24">
        <v>17263200</v>
      </c>
      <c r="E12" s="24">
        <v>22656000</v>
      </c>
      <c r="F12" s="21"/>
      <c r="G12" s="22" t="s">
        <v>11</v>
      </c>
      <c r="H12" s="25">
        <v>5472000</v>
      </c>
      <c r="I12" s="25">
        <v>6185000</v>
      </c>
      <c r="J12" s="17"/>
      <c r="L12" s="23"/>
    </row>
    <row r="13" spans="2:12" ht="15.75">
      <c r="B13" s="11"/>
      <c r="C13" s="19" t="s">
        <v>12</v>
      </c>
      <c r="D13" s="25">
        <v>1108800</v>
      </c>
      <c r="E13" s="25">
        <v>1184000</v>
      </c>
      <c r="F13" s="21"/>
      <c r="G13" s="22" t="s">
        <v>13</v>
      </c>
      <c r="H13" s="26">
        <f>SUM(H10:H12)</f>
        <v>49393440</v>
      </c>
      <c r="I13" s="26">
        <f>SUM(I10:I12)</f>
        <v>49456000</v>
      </c>
      <c r="J13" s="17"/>
      <c r="L13" s="23"/>
    </row>
    <row r="14" spans="2:12" ht="15.75">
      <c r="B14" s="11"/>
      <c r="C14" s="19" t="s">
        <v>14</v>
      </c>
      <c r="D14" s="26">
        <f>SUM(D10:D13)</f>
        <v>48240000</v>
      </c>
      <c r="E14" s="26">
        <f>SUM(E10:E13)</f>
        <v>55280000</v>
      </c>
      <c r="F14" s="21"/>
      <c r="G14" s="22"/>
      <c r="H14" s="27"/>
      <c r="I14" s="27"/>
      <c r="J14" s="17"/>
      <c r="L14" s="23"/>
    </row>
    <row r="15" spans="2:12" ht="15.75">
      <c r="B15" s="11"/>
      <c r="C15" s="19"/>
      <c r="D15" s="28"/>
      <c r="E15" s="19"/>
      <c r="F15" s="21"/>
      <c r="G15" s="22"/>
      <c r="H15" s="27"/>
      <c r="I15" s="27"/>
      <c r="J15" s="17"/>
      <c r="L15" s="23"/>
    </row>
    <row r="16" spans="2:12" ht="15.75">
      <c r="B16" s="11"/>
      <c r="C16" s="19" t="s">
        <v>15</v>
      </c>
      <c r="D16" s="29"/>
      <c r="E16" s="19"/>
      <c r="F16" s="21"/>
      <c r="G16" s="22" t="s">
        <v>16</v>
      </c>
      <c r="H16" s="25">
        <v>129360000</v>
      </c>
      <c r="I16" s="30">
        <f>H16+D32-D33</f>
        <v>146560000</v>
      </c>
      <c r="J16" s="17"/>
      <c r="L16" s="23"/>
    </row>
    <row r="17" spans="2:12" ht="15.75">
      <c r="B17" s="11"/>
      <c r="C17" s="19" t="s">
        <v>17</v>
      </c>
      <c r="D17" s="20">
        <v>408816000</v>
      </c>
      <c r="E17" s="26">
        <f>D17+D36-D37</f>
        <v>462030000</v>
      </c>
      <c r="F17" s="21"/>
      <c r="G17" s="22" t="s">
        <v>18</v>
      </c>
      <c r="H17" s="26">
        <f>SUM(H16:H16)</f>
        <v>129360000</v>
      </c>
      <c r="I17" s="26">
        <f>SUM(I16:I16)</f>
        <v>146560000</v>
      </c>
      <c r="J17" s="17"/>
      <c r="L17" s="23"/>
    </row>
    <row r="18" spans="2:12" ht="15.75">
      <c r="B18" s="11"/>
      <c r="C18" s="19" t="s">
        <v>19</v>
      </c>
      <c r="D18" s="25">
        <v>-94836000</v>
      </c>
      <c r="E18" s="30">
        <f>D18-D44</f>
        <v>-114996000</v>
      </c>
      <c r="F18" s="21"/>
      <c r="G18" s="22"/>
      <c r="H18" s="26"/>
      <c r="I18" s="26"/>
      <c r="J18" s="17"/>
      <c r="L18" s="23"/>
    </row>
    <row r="19" spans="2:12" ht="15.75">
      <c r="B19" s="11"/>
      <c r="C19" s="19" t="s">
        <v>20</v>
      </c>
      <c r="D19" s="26">
        <f>SUM(D17:D18)</f>
        <v>313980000</v>
      </c>
      <c r="E19" s="26">
        <f>SUM(E17:E18)</f>
        <v>347034000</v>
      </c>
      <c r="F19" s="21"/>
      <c r="G19" s="22"/>
      <c r="H19" s="27"/>
      <c r="I19" s="27"/>
      <c r="J19" s="17"/>
      <c r="L19" s="23"/>
    </row>
    <row r="20" spans="2:12" ht="15.75">
      <c r="B20" s="11"/>
      <c r="C20" s="19" t="s">
        <v>21</v>
      </c>
      <c r="D20" s="25">
        <v>6840000</v>
      </c>
      <c r="E20" s="25">
        <v>6840000</v>
      </c>
      <c r="F20" s="21"/>
      <c r="G20" s="22" t="s">
        <v>22</v>
      </c>
      <c r="H20" s="27"/>
      <c r="I20" s="27"/>
      <c r="J20" s="17"/>
      <c r="L20" s="23"/>
    </row>
    <row r="21" spans="2:12" ht="15.75">
      <c r="B21" s="11"/>
      <c r="C21" s="19" t="s">
        <v>23</v>
      </c>
      <c r="D21" s="31">
        <f>SUM(D19:D20)</f>
        <v>320820000</v>
      </c>
      <c r="E21" s="31">
        <f>SUM(E19:E20)</f>
        <v>353874000</v>
      </c>
      <c r="F21" s="21"/>
      <c r="G21" s="22" t="s">
        <v>24</v>
      </c>
      <c r="H21" s="20">
        <v>3000000</v>
      </c>
      <c r="I21" s="20">
        <v>3000000</v>
      </c>
      <c r="J21" s="17"/>
      <c r="L21" s="23"/>
    </row>
    <row r="22" spans="2:12" ht="15.75">
      <c r="B22" s="11"/>
      <c r="C22" s="19"/>
      <c r="D22" s="19"/>
      <c r="E22" s="19"/>
      <c r="F22" s="21"/>
      <c r="G22" s="22" t="s">
        <v>25</v>
      </c>
      <c r="H22" s="24">
        <v>30000000</v>
      </c>
      <c r="I22" s="24">
        <v>40800000</v>
      </c>
      <c r="J22" s="17"/>
      <c r="L22" s="23"/>
    </row>
    <row r="23" spans="2:12" ht="15.75">
      <c r="B23" s="11"/>
      <c r="C23" s="19"/>
      <c r="D23" s="19"/>
      <c r="E23" s="19"/>
      <c r="F23" s="21"/>
      <c r="G23" s="22" t="s">
        <v>26</v>
      </c>
      <c r="H23" s="24">
        <v>12000000</v>
      </c>
      <c r="I23" s="32">
        <f>D34-(I22-H22)+H23</f>
        <v>31200000</v>
      </c>
      <c r="J23" s="17"/>
      <c r="L23" s="23"/>
    </row>
    <row r="24" spans="2:12" ht="15.75">
      <c r="B24" s="11"/>
      <c r="C24" s="19"/>
      <c r="D24" s="19"/>
      <c r="E24" s="19"/>
      <c r="F24" s="21"/>
      <c r="G24" s="22" t="s">
        <v>27</v>
      </c>
      <c r="H24" s="24">
        <v>157306560</v>
      </c>
      <c r="I24" s="32">
        <f>H24+D52</f>
        <v>186138000</v>
      </c>
      <c r="J24" s="17"/>
      <c r="L24" s="23"/>
    </row>
    <row r="25" spans="2:12" ht="15.75">
      <c r="B25" s="11"/>
      <c r="C25" s="19"/>
      <c r="D25" s="19"/>
      <c r="E25" s="19"/>
      <c r="F25" s="21"/>
      <c r="G25" s="22" t="s">
        <v>28</v>
      </c>
      <c r="H25" s="25">
        <v>-12000000</v>
      </c>
      <c r="I25" s="30">
        <f>H25-D35</f>
        <v>-48000000</v>
      </c>
      <c r="J25" s="17"/>
      <c r="L25" s="23"/>
    </row>
    <row r="26" spans="2:12" ht="15.75">
      <c r="B26" s="11"/>
      <c r="C26" s="19"/>
      <c r="D26" s="19"/>
      <c r="E26" s="19"/>
      <c r="F26" s="21"/>
      <c r="G26" s="22" t="s">
        <v>29</v>
      </c>
      <c r="H26" s="33">
        <f>SUM(H21:H25)</f>
        <v>190306560</v>
      </c>
      <c r="I26" s="33">
        <f>SUM(I21:I25)</f>
        <v>213138000</v>
      </c>
      <c r="J26" s="17"/>
      <c r="L26" s="23"/>
    </row>
    <row r="27" spans="2:12" ht="15.75">
      <c r="B27" s="11"/>
      <c r="C27" s="19"/>
      <c r="D27" s="19"/>
      <c r="E27" s="19"/>
      <c r="F27" s="21"/>
      <c r="G27" s="22"/>
      <c r="H27" s="27"/>
      <c r="I27" s="27"/>
      <c r="J27" s="17"/>
      <c r="L27" s="23"/>
    </row>
    <row r="28" spans="2:12" ht="15.75">
      <c r="B28" s="11"/>
      <c r="C28" s="19"/>
      <c r="D28" s="19"/>
      <c r="E28" s="19"/>
      <c r="F28" s="21"/>
      <c r="G28" s="22" t="s">
        <v>30</v>
      </c>
      <c r="H28" s="27"/>
      <c r="I28" s="27"/>
      <c r="J28" s="17"/>
      <c r="L28" s="23"/>
    </row>
    <row r="29" spans="2:12" ht="16.5" thickBot="1">
      <c r="B29" s="11"/>
      <c r="C29" s="19" t="s">
        <v>31</v>
      </c>
      <c r="D29" s="34">
        <f>D14+D21</f>
        <v>369060000</v>
      </c>
      <c r="E29" s="34">
        <f>E14+E21</f>
        <v>409154000</v>
      </c>
      <c r="F29" s="21"/>
      <c r="G29" s="22" t="s">
        <v>32</v>
      </c>
      <c r="H29" s="34">
        <f>H13+H17+H26</f>
        <v>369060000</v>
      </c>
      <c r="I29" s="34">
        <f>I13+I17+I26</f>
        <v>409154000</v>
      </c>
      <c r="J29" s="17"/>
      <c r="L29" s="23"/>
    </row>
    <row r="30" spans="2:12" ht="16.5" thickTop="1">
      <c r="B30" s="11"/>
      <c r="C30" s="19"/>
      <c r="D30" s="26"/>
      <c r="E30" s="26"/>
      <c r="F30" s="21"/>
      <c r="G30" s="22"/>
      <c r="H30" s="26"/>
      <c r="I30" s="26"/>
      <c r="J30" s="17"/>
    </row>
    <row r="31" spans="2:12" ht="15.75">
      <c r="B31" s="11"/>
      <c r="C31" s="19"/>
      <c r="D31" s="26"/>
      <c r="E31" s="26"/>
      <c r="F31" s="21"/>
      <c r="G31" s="22"/>
      <c r="H31" s="26"/>
      <c r="I31" s="26"/>
      <c r="J31" s="17"/>
    </row>
    <row r="32" spans="2:12" ht="15.75">
      <c r="B32" s="11"/>
      <c r="C32" s="19" t="s">
        <v>33</v>
      </c>
      <c r="D32" s="20">
        <v>40000000</v>
      </c>
      <c r="E32" s="26"/>
      <c r="F32" s="21"/>
      <c r="G32" s="35"/>
      <c r="H32" s="26"/>
      <c r="I32" s="26"/>
      <c r="J32" s="17"/>
    </row>
    <row r="33" spans="2:10" ht="15.75">
      <c r="B33" s="11"/>
      <c r="C33" s="19" t="s">
        <v>34</v>
      </c>
      <c r="D33" s="20">
        <v>22800000</v>
      </c>
      <c r="E33" s="26"/>
      <c r="F33" s="21"/>
      <c r="G33" s="35"/>
      <c r="H33" s="26"/>
      <c r="I33" s="26"/>
      <c r="J33" s="17"/>
    </row>
    <row r="34" spans="2:10" ht="15.75">
      <c r="B34" s="11"/>
      <c r="C34" s="19" t="s">
        <v>35</v>
      </c>
      <c r="D34" s="20">
        <v>30000000</v>
      </c>
      <c r="E34" s="26"/>
      <c r="F34" s="21"/>
      <c r="G34" s="35"/>
      <c r="H34" s="26"/>
      <c r="I34" s="26"/>
      <c r="J34" s="17"/>
    </row>
    <row r="35" spans="2:10" ht="15.75">
      <c r="B35" s="11"/>
      <c r="C35" s="19" t="s">
        <v>36</v>
      </c>
      <c r="D35" s="20">
        <v>36000000</v>
      </c>
      <c r="E35" s="26"/>
      <c r="F35" s="21"/>
      <c r="G35" s="35"/>
      <c r="H35" s="26"/>
      <c r="I35" s="26"/>
      <c r="J35" s="17"/>
    </row>
    <row r="36" spans="2:10" ht="15.75">
      <c r="B36" s="11"/>
      <c r="C36" s="19" t="s">
        <v>37</v>
      </c>
      <c r="D36" s="20">
        <v>60000000</v>
      </c>
      <c r="E36" s="26"/>
      <c r="F36" s="21"/>
      <c r="G36" s="35"/>
      <c r="H36" s="26"/>
      <c r="I36" s="26"/>
      <c r="J36" s="17"/>
    </row>
    <row r="37" spans="2:10" ht="15.75">
      <c r="B37" s="11"/>
      <c r="C37" s="19" t="s">
        <v>38</v>
      </c>
      <c r="D37" s="20">
        <v>6786000</v>
      </c>
      <c r="E37" s="26"/>
      <c r="F37" s="21"/>
      <c r="G37" s="35"/>
      <c r="H37" s="26"/>
      <c r="I37" s="26"/>
      <c r="J37" s="17"/>
    </row>
    <row r="38" spans="2:10" ht="15.75">
      <c r="B38" s="11"/>
      <c r="C38" s="19" t="s">
        <v>39</v>
      </c>
      <c r="D38" s="36">
        <v>0.4</v>
      </c>
      <c r="E38" s="26"/>
      <c r="F38" s="21"/>
      <c r="G38" s="35"/>
      <c r="H38" s="26"/>
      <c r="I38" s="26"/>
      <c r="J38" s="17"/>
    </row>
    <row r="39" spans="2:10" ht="15.75">
      <c r="B39" s="11"/>
      <c r="C39" s="19"/>
      <c r="D39" s="26"/>
      <c r="E39" s="26"/>
      <c r="F39" s="21"/>
      <c r="G39" s="35"/>
      <c r="H39" s="26"/>
      <c r="I39" s="26"/>
      <c r="J39" s="17"/>
    </row>
    <row r="40" spans="2:10" ht="15.75">
      <c r="B40" s="11"/>
      <c r="C40" s="12" t="s">
        <v>40</v>
      </c>
      <c r="D40" s="12"/>
      <c r="E40" s="26"/>
      <c r="F40" s="21"/>
      <c r="G40" s="35"/>
      <c r="H40" s="26"/>
      <c r="I40" s="26"/>
      <c r="J40" s="17"/>
    </row>
    <row r="41" spans="2:10" ht="15.75">
      <c r="B41" s="11"/>
      <c r="C41" s="19" t="s">
        <v>41</v>
      </c>
      <c r="D41" s="20">
        <v>617760000</v>
      </c>
      <c r="E41" s="26"/>
      <c r="F41" s="21"/>
      <c r="G41" s="35"/>
      <c r="H41" s="26"/>
      <c r="I41" s="26"/>
      <c r="J41" s="17"/>
    </row>
    <row r="42" spans="2:10" ht="15.75">
      <c r="B42" s="11"/>
      <c r="C42" s="19" t="s">
        <v>42</v>
      </c>
      <c r="D42" s="24">
        <v>435360000</v>
      </c>
      <c r="E42" s="26"/>
      <c r="F42" s="21"/>
      <c r="G42" s="35"/>
      <c r="H42" s="26"/>
      <c r="I42" s="26"/>
      <c r="J42" s="17"/>
    </row>
    <row r="43" spans="2:10" ht="15.75">
      <c r="B43" s="11"/>
      <c r="C43" s="19" t="s">
        <v>43</v>
      </c>
      <c r="D43" s="24">
        <v>73824000</v>
      </c>
      <c r="E43" s="26"/>
      <c r="F43" s="21"/>
      <c r="G43" s="35"/>
      <c r="H43" s="26"/>
      <c r="I43" s="26"/>
      <c r="J43" s="17"/>
    </row>
    <row r="44" spans="2:10" ht="15.75">
      <c r="B44" s="11"/>
      <c r="C44" s="19" t="s">
        <v>44</v>
      </c>
      <c r="D44" s="25">
        <v>20160000</v>
      </c>
      <c r="E44" s="26"/>
      <c r="F44" s="21"/>
      <c r="G44" s="35"/>
      <c r="H44" s="26"/>
      <c r="I44" s="26"/>
      <c r="J44" s="17"/>
    </row>
    <row r="45" spans="2:10" ht="15.75">
      <c r="B45" s="11"/>
      <c r="C45" s="19" t="s">
        <v>45</v>
      </c>
      <c r="D45" s="26">
        <f>D41-D42-D43-D44</f>
        <v>88416000</v>
      </c>
      <c r="E45" s="26"/>
      <c r="F45" s="21"/>
      <c r="G45" s="35"/>
      <c r="H45" s="26"/>
      <c r="I45" s="26"/>
      <c r="J45" s="17"/>
    </row>
    <row r="46" spans="2:10" ht="15.75">
      <c r="B46" s="11"/>
      <c r="C46" s="19" t="s">
        <v>46</v>
      </c>
      <c r="D46" s="25">
        <v>11112000</v>
      </c>
      <c r="E46" s="26"/>
      <c r="F46" s="21"/>
      <c r="G46" s="35"/>
      <c r="H46" s="26"/>
      <c r="I46" s="26"/>
      <c r="J46" s="17"/>
    </row>
    <row r="47" spans="2:10" ht="15.75">
      <c r="B47" s="11"/>
      <c r="C47" s="19" t="s">
        <v>47</v>
      </c>
      <c r="D47" s="26">
        <f>D45-D46</f>
        <v>77304000</v>
      </c>
      <c r="E47" s="26"/>
      <c r="F47" s="21"/>
      <c r="G47" s="35"/>
      <c r="H47" s="26"/>
      <c r="I47" s="26"/>
      <c r="J47" s="17"/>
    </row>
    <row r="48" spans="2:10" ht="15.75">
      <c r="B48" s="11"/>
      <c r="C48" s="19" t="s">
        <v>48</v>
      </c>
      <c r="D48" s="32">
        <f>D47*D38</f>
        <v>30921600</v>
      </c>
      <c r="E48" s="26"/>
      <c r="F48" s="21"/>
      <c r="G48" s="35"/>
      <c r="H48" s="26"/>
      <c r="I48" s="26"/>
      <c r="J48" s="17"/>
    </row>
    <row r="49" spans="1:44" ht="16.5" thickBot="1">
      <c r="B49" s="11"/>
      <c r="C49" s="19" t="s">
        <v>49</v>
      </c>
      <c r="D49" s="37">
        <f>D47-D48</f>
        <v>46382400</v>
      </c>
      <c r="E49" s="26"/>
      <c r="F49" s="21"/>
      <c r="G49" s="35"/>
      <c r="H49" s="26"/>
      <c r="I49" s="26"/>
      <c r="J49" s="17"/>
    </row>
    <row r="50" spans="1:44" ht="16.5" thickTop="1">
      <c r="B50" s="11"/>
      <c r="C50" s="19"/>
      <c r="D50" s="20"/>
      <c r="E50" s="26"/>
      <c r="F50" s="21"/>
      <c r="G50" s="35"/>
      <c r="H50" s="26"/>
      <c r="I50" s="26"/>
      <c r="J50" s="17"/>
    </row>
    <row r="51" spans="1:44" ht="15.75">
      <c r="B51" s="11"/>
      <c r="C51" s="19" t="s">
        <v>50</v>
      </c>
      <c r="D51" s="20">
        <v>17550960</v>
      </c>
      <c r="E51" s="26"/>
      <c r="F51" s="21"/>
      <c r="G51" s="35"/>
      <c r="H51" s="26"/>
      <c r="I51" s="26"/>
      <c r="J51" s="17"/>
    </row>
    <row r="52" spans="1:44" ht="15.75">
      <c r="B52" s="11"/>
      <c r="C52" s="19" t="s">
        <v>51</v>
      </c>
      <c r="D52" s="26">
        <f>D49-D51</f>
        <v>28831440</v>
      </c>
      <c r="E52" s="26"/>
      <c r="F52" s="21"/>
      <c r="G52" s="22"/>
      <c r="H52" s="26"/>
      <c r="I52" s="26"/>
      <c r="J52" s="17"/>
    </row>
    <row r="53" spans="1:44" ht="16.5" thickBot="1">
      <c r="B53" s="38"/>
      <c r="C53" s="39"/>
      <c r="D53" s="39"/>
      <c r="E53" s="39"/>
      <c r="F53" s="39"/>
      <c r="G53" s="39"/>
      <c r="H53" s="39"/>
      <c r="I53" s="39"/>
      <c r="J53" s="40"/>
    </row>
    <row r="54" spans="1:44" ht="15.75">
      <c r="C54" s="2"/>
      <c r="D54" s="2"/>
      <c r="E54" s="2"/>
      <c r="F54" s="2"/>
      <c r="G54" s="2"/>
      <c r="H54" s="2"/>
      <c r="I54" s="2"/>
      <c r="J54" s="2"/>
    </row>
    <row r="55" spans="1:44" ht="15.75">
      <c r="C55" s="4" t="s">
        <v>52</v>
      </c>
      <c r="D55" s="4"/>
      <c r="E55" s="2"/>
      <c r="F55" s="2"/>
      <c r="G55" s="2"/>
      <c r="H55" s="2"/>
      <c r="I55" s="2"/>
      <c r="J55" s="2"/>
    </row>
    <row r="56" spans="1:44" ht="16.5" thickBot="1">
      <c r="B56" s="41"/>
      <c r="C56" s="41"/>
      <c r="D56" s="41"/>
      <c r="E56" s="41"/>
      <c r="F56" s="41"/>
      <c r="G56" s="41"/>
      <c r="H56" s="41"/>
      <c r="I56" s="42"/>
      <c r="J56" s="43"/>
      <c r="K56" s="44"/>
      <c r="L56" s="42"/>
      <c r="M56" s="42"/>
    </row>
    <row r="57" spans="1:44" ht="15.75">
      <c r="B57" s="45"/>
      <c r="C57" s="46"/>
      <c r="D57" s="46"/>
      <c r="E57" s="47"/>
      <c r="F57" s="42"/>
    </row>
    <row r="58" spans="1:44" ht="15.75">
      <c r="A58" s="2"/>
      <c r="B58" s="48"/>
      <c r="C58" s="49" t="s">
        <v>53</v>
      </c>
      <c r="D58" s="50"/>
      <c r="E58" s="51"/>
      <c r="F58" s="44"/>
      <c r="G58" s="52"/>
      <c r="H58" s="4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44" ht="15.75">
      <c r="A59" s="2"/>
      <c r="B59" s="48"/>
      <c r="C59" s="53" t="s">
        <v>54</v>
      </c>
      <c r="D59" s="54">
        <f>D45</f>
        <v>88416000</v>
      </c>
      <c r="E59" s="51"/>
      <c r="F59" s="44"/>
      <c r="G59" s="44"/>
      <c r="H59" s="44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44" ht="15.75">
      <c r="A60" s="2"/>
      <c r="B60" s="48"/>
      <c r="C60" s="53" t="s">
        <v>44</v>
      </c>
      <c r="D60" s="55">
        <f>D44</f>
        <v>20160000</v>
      </c>
      <c r="E60" s="51"/>
      <c r="F60" s="44"/>
      <c r="G60" s="52"/>
      <c r="H60" s="4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44" ht="15.75">
      <c r="A61" s="56"/>
      <c r="B61" s="48"/>
      <c r="C61" s="57" t="s">
        <v>55</v>
      </c>
      <c r="D61" s="58">
        <f>D48</f>
        <v>30921600</v>
      </c>
      <c r="E61" s="51"/>
      <c r="F61" s="44"/>
      <c r="G61" s="44"/>
      <c r="H61" s="44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44" ht="15.75">
      <c r="A62" s="2"/>
      <c r="B62" s="48"/>
      <c r="C62" s="53" t="s">
        <v>56</v>
      </c>
      <c r="D62" s="54">
        <f>D59+D60-D61</f>
        <v>77654400</v>
      </c>
      <c r="E62" s="51"/>
      <c r="F62" s="44"/>
      <c r="G62" s="52"/>
      <c r="H62" s="44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44" ht="16.5" thickBot="1">
      <c r="A63" s="2"/>
      <c r="B63" s="59"/>
      <c r="C63" s="60"/>
      <c r="D63" s="60"/>
      <c r="E63" s="61"/>
      <c r="F63" s="44"/>
      <c r="G63" s="62"/>
      <c r="H63" s="44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44" ht="16.5" thickBot="1">
      <c r="A64" s="2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63"/>
      <c r="O64" s="44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spans="1:44" ht="15.75">
      <c r="A65" s="2"/>
      <c r="B65" s="45"/>
      <c r="C65" s="46"/>
      <c r="D65" s="46"/>
      <c r="E65" s="64"/>
      <c r="F65" s="44"/>
      <c r="G65" s="52"/>
      <c r="H65" s="44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44" ht="15.75">
      <c r="A66" s="2"/>
      <c r="B66" s="48"/>
      <c r="C66" s="49" t="s">
        <v>57</v>
      </c>
      <c r="D66" s="50"/>
      <c r="E66" s="51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44" ht="15.75">
      <c r="A67" s="2"/>
      <c r="B67" s="48"/>
      <c r="C67" s="50" t="s">
        <v>37</v>
      </c>
      <c r="D67" s="65">
        <f>D36</f>
        <v>60000000</v>
      </c>
      <c r="E67" s="51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44" ht="15.75">
      <c r="A68" s="2"/>
      <c r="B68" s="48"/>
      <c r="C68" s="50" t="s">
        <v>38</v>
      </c>
      <c r="D68" s="66">
        <f>-D37</f>
        <v>-6786000</v>
      </c>
      <c r="E68" s="51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44" ht="15.75">
      <c r="A69" s="2"/>
      <c r="B69" s="48"/>
      <c r="C69" s="50" t="s">
        <v>58</v>
      </c>
      <c r="D69" s="65">
        <f>SUM(D67:D68)</f>
        <v>53214000</v>
      </c>
      <c r="E69" s="51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44" ht="15.75">
      <c r="A70" s="2"/>
      <c r="B70" s="48"/>
      <c r="C70" s="50"/>
      <c r="D70" s="50"/>
      <c r="E70" s="51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44" ht="15.75">
      <c r="A71" s="2"/>
      <c r="B71" s="48"/>
      <c r="C71" s="49" t="s">
        <v>59</v>
      </c>
      <c r="D71" s="50"/>
      <c r="E71" s="51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44" ht="15.75">
      <c r="A72" s="2"/>
      <c r="B72" s="48"/>
      <c r="C72" s="53" t="s">
        <v>60</v>
      </c>
      <c r="D72" s="54">
        <f>E21</f>
        <v>353874000</v>
      </c>
      <c r="E72" s="51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44" ht="15.75">
      <c r="A73" s="2"/>
      <c r="B73" s="48"/>
      <c r="C73" s="57" t="s">
        <v>61</v>
      </c>
      <c r="D73" s="55">
        <f>D21</f>
        <v>320820000</v>
      </c>
      <c r="E73" s="51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44" ht="15.75">
      <c r="A74" s="2"/>
      <c r="B74" s="48"/>
      <c r="C74" s="53" t="s">
        <v>44</v>
      </c>
      <c r="D74" s="58">
        <f>D44</f>
        <v>20160000</v>
      </c>
      <c r="E74" s="51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44" ht="15.75">
      <c r="A75" s="2"/>
      <c r="B75" s="48"/>
      <c r="C75" s="53" t="s">
        <v>58</v>
      </c>
      <c r="D75" s="54">
        <f>D72-D73+D74</f>
        <v>53214000</v>
      </c>
      <c r="E75" s="51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44" ht="16.5" thickBot="1">
      <c r="A76" s="2"/>
      <c r="B76" s="59"/>
      <c r="C76" s="60"/>
      <c r="D76" s="60"/>
      <c r="E76" s="61"/>
      <c r="F76" s="2"/>
      <c r="G76" s="67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44" ht="16.5" thickBot="1">
      <c r="A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ht="15.75">
      <c r="A78" s="2"/>
      <c r="B78" s="68"/>
      <c r="C78" s="46"/>
      <c r="D78" s="46"/>
      <c r="E78" s="64"/>
      <c r="F78" s="44"/>
      <c r="G78" s="44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4" ht="15.75">
      <c r="A79" s="2"/>
      <c r="B79" s="69"/>
      <c r="C79" s="70" t="s">
        <v>62</v>
      </c>
      <c r="D79" s="53"/>
      <c r="E79" s="71"/>
      <c r="F79" s="72"/>
      <c r="G79" s="7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4" ht="15.75">
      <c r="A80" s="2"/>
      <c r="B80" s="69"/>
      <c r="C80" s="53" t="s">
        <v>63</v>
      </c>
      <c r="D80" s="54">
        <f>E14-I13</f>
        <v>5824000</v>
      </c>
      <c r="E80" s="73"/>
      <c r="F80" s="74"/>
      <c r="G80" s="74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4" ht="15.75">
      <c r="A81" s="2"/>
      <c r="B81" s="69"/>
      <c r="C81" s="53" t="s">
        <v>64</v>
      </c>
      <c r="D81" s="58">
        <f>D14-H13</f>
        <v>-1153440</v>
      </c>
      <c r="E81" s="73"/>
      <c r="F81" s="74"/>
      <c r="G81" s="74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4" ht="15.75">
      <c r="A82" s="2"/>
      <c r="B82" s="69"/>
      <c r="C82" s="53" t="s">
        <v>65</v>
      </c>
      <c r="D82" s="54">
        <f>D80-D81</f>
        <v>6977440</v>
      </c>
      <c r="E82" s="75"/>
      <c r="F82" s="42"/>
      <c r="G82" s="4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4" ht="16.5" thickBot="1">
      <c r="A83" s="2"/>
      <c r="B83" s="76"/>
      <c r="C83" s="77"/>
      <c r="D83" s="77"/>
      <c r="E83" s="78"/>
      <c r="F83" s="43"/>
      <c r="G83" s="43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4" ht="16.5" thickBot="1">
      <c r="A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1:44" ht="15.75">
      <c r="A85" s="2"/>
      <c r="B85" s="79"/>
      <c r="C85" s="80"/>
      <c r="D85" s="80"/>
      <c r="E85" s="47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spans="1:44" ht="15.75">
      <c r="A86" s="2"/>
      <c r="B86" s="81"/>
      <c r="C86" s="70" t="s">
        <v>66</v>
      </c>
      <c r="D86" s="82"/>
      <c r="E86" s="75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spans="1:44" ht="15.75">
      <c r="A87" s="2"/>
      <c r="B87" s="81"/>
      <c r="C87" s="53" t="s">
        <v>53</v>
      </c>
      <c r="D87" s="54">
        <f>D62</f>
        <v>77654400</v>
      </c>
      <c r="E87" s="75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spans="1:44" ht="15.75">
      <c r="A88" s="2"/>
      <c r="B88" s="81"/>
      <c r="C88" s="57" t="s">
        <v>67</v>
      </c>
      <c r="D88" s="55">
        <f>D75</f>
        <v>53214000</v>
      </c>
      <c r="E88" s="75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1:44" ht="15.75">
      <c r="A89" s="2"/>
      <c r="B89" s="81"/>
      <c r="C89" s="57" t="s">
        <v>68</v>
      </c>
      <c r="D89" s="58">
        <f>D82</f>
        <v>6977440</v>
      </c>
      <c r="E89" s="75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  <row r="90" spans="1:44" ht="15.75">
      <c r="A90" s="2"/>
      <c r="B90" s="81"/>
      <c r="C90" s="83"/>
      <c r="D90" s="54">
        <f>D87-D88-D89</f>
        <v>17462960</v>
      </c>
      <c r="E90" s="75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</row>
    <row r="91" spans="1:44" ht="16.5" thickBot="1">
      <c r="A91" s="2"/>
      <c r="B91" s="84"/>
      <c r="C91" s="85"/>
      <c r="D91" s="86"/>
      <c r="E91" s="87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</row>
    <row r="92" spans="1:44" ht="16.5" thickBot="1">
      <c r="A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</row>
    <row r="93" spans="1:44" ht="15.75">
      <c r="A93" s="2"/>
      <c r="B93" s="68"/>
      <c r="C93" s="46"/>
      <c r="D93" s="46"/>
      <c r="E93" s="64"/>
      <c r="F93" s="44"/>
      <c r="G93" s="44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4" ht="15.75">
      <c r="A94" s="2"/>
      <c r="B94" s="69"/>
      <c r="C94" s="70" t="s">
        <v>69</v>
      </c>
      <c r="D94" s="53"/>
      <c r="E94" s="71"/>
      <c r="F94" s="72"/>
      <c r="G94" s="7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4" ht="15.75">
      <c r="A95" s="2"/>
      <c r="B95" s="69"/>
      <c r="C95" s="53" t="s">
        <v>70</v>
      </c>
      <c r="D95" s="54">
        <f>D46</f>
        <v>11112000</v>
      </c>
      <c r="E95" s="73"/>
      <c r="F95" s="74"/>
      <c r="G95" s="74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4" ht="15.75">
      <c r="A96" s="2"/>
      <c r="B96" s="69"/>
      <c r="C96" s="53" t="s">
        <v>71</v>
      </c>
      <c r="D96" s="58">
        <f>D33</f>
        <v>22800000</v>
      </c>
      <c r="E96" s="73"/>
      <c r="F96" s="74"/>
      <c r="G96" s="74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 ht="15.75">
      <c r="A97" s="2"/>
      <c r="B97" s="69"/>
      <c r="C97" s="53" t="s">
        <v>72</v>
      </c>
      <c r="D97" s="54">
        <f>SUM(D95:D96)</f>
        <v>33912000</v>
      </c>
      <c r="E97" s="75"/>
      <c r="F97" s="42"/>
      <c r="G97" s="4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 ht="15.75">
      <c r="A98" s="2"/>
      <c r="B98" s="69"/>
      <c r="C98" s="53" t="s">
        <v>73</v>
      </c>
      <c r="D98" s="58">
        <f>-D32</f>
        <v>-40000000</v>
      </c>
      <c r="E98" s="51"/>
      <c r="F98" s="44"/>
      <c r="G98" s="44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 ht="15.75">
      <c r="A99" s="2"/>
      <c r="B99" s="69"/>
      <c r="C99" s="53" t="s">
        <v>74</v>
      </c>
      <c r="D99" s="54">
        <f>SUM(D97:D98)</f>
        <v>-6088000</v>
      </c>
      <c r="E99" s="88"/>
      <c r="F99" s="89"/>
      <c r="G99" s="89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 ht="15.75">
      <c r="A100" s="2"/>
      <c r="B100" s="69"/>
      <c r="C100" s="53"/>
      <c r="D100" s="54"/>
      <c r="E100" s="88"/>
      <c r="F100" s="89"/>
      <c r="G100" s="89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 ht="15.75">
      <c r="A101" s="2"/>
      <c r="B101" s="69"/>
      <c r="C101" s="70" t="s">
        <v>75</v>
      </c>
      <c r="D101" s="54"/>
      <c r="E101" s="88"/>
      <c r="F101" s="89"/>
      <c r="G101" s="89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 ht="15.75">
      <c r="A102" s="2"/>
      <c r="B102" s="69"/>
      <c r="C102" s="53" t="s">
        <v>76</v>
      </c>
      <c r="D102" s="54">
        <f>H16</f>
        <v>129360000</v>
      </c>
      <c r="E102" s="88"/>
      <c r="F102" s="89"/>
      <c r="G102" s="89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 ht="15.75">
      <c r="A103" s="2"/>
      <c r="B103" s="69"/>
      <c r="C103" s="53" t="s">
        <v>77</v>
      </c>
      <c r="D103" s="55">
        <f>I16</f>
        <v>146560000</v>
      </c>
      <c r="E103" s="90"/>
      <c r="F103" s="91"/>
      <c r="G103" s="91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 ht="15.75">
      <c r="A104" s="2"/>
      <c r="B104" s="69"/>
      <c r="C104" s="92" t="s">
        <v>70</v>
      </c>
      <c r="D104" s="93">
        <f>D46</f>
        <v>11112000</v>
      </c>
      <c r="E104" s="94"/>
      <c r="F104" s="95"/>
      <c r="G104" s="95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 ht="15.75">
      <c r="A105" s="2"/>
      <c r="B105" s="69"/>
      <c r="C105" s="53" t="s">
        <v>74</v>
      </c>
      <c r="D105" s="54">
        <f>D102-D103+D104</f>
        <v>-6088000</v>
      </c>
      <c r="E105" s="51"/>
      <c r="F105" s="44"/>
      <c r="G105" s="44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 ht="16.5" thickBot="1">
      <c r="A106" s="2"/>
      <c r="B106" s="69"/>
      <c r="C106" s="53"/>
      <c r="D106" s="54"/>
      <c r="E106" s="51"/>
      <c r="F106" s="44"/>
      <c r="G106" s="44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 ht="16.5" thickBot="1">
      <c r="A107" s="2"/>
      <c r="B107" s="96"/>
      <c r="C107" s="97"/>
      <c r="D107" s="98"/>
      <c r="E107" s="97"/>
      <c r="F107" s="44"/>
      <c r="G107" s="99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  <row r="108" spans="1:43" ht="15.75">
      <c r="A108" s="2"/>
      <c r="B108" s="69"/>
      <c r="C108" s="53"/>
      <c r="D108" s="54"/>
      <c r="E108" s="51"/>
      <c r="F108" s="44"/>
      <c r="G108" s="44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</row>
    <row r="109" spans="1:43" ht="15.75">
      <c r="A109" s="2"/>
      <c r="B109" s="69"/>
      <c r="C109" s="70" t="s">
        <v>78</v>
      </c>
      <c r="D109" s="54"/>
      <c r="E109" s="51"/>
      <c r="F109" s="44"/>
      <c r="G109" s="44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</row>
    <row r="110" spans="1:43" ht="15.75">
      <c r="A110" s="2"/>
      <c r="B110" s="69"/>
      <c r="C110" s="53" t="s">
        <v>50</v>
      </c>
      <c r="D110" s="54">
        <f>D51</f>
        <v>17550960</v>
      </c>
      <c r="E110" s="51"/>
      <c r="F110" s="44"/>
      <c r="G110" s="44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1:43" ht="15.75">
      <c r="A111" s="2"/>
      <c r="B111" s="69"/>
      <c r="C111" s="53" t="s">
        <v>79</v>
      </c>
      <c r="D111" s="58">
        <f>D35</f>
        <v>36000000</v>
      </c>
      <c r="E111" s="51"/>
      <c r="F111" s="44"/>
      <c r="G111" s="44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</row>
    <row r="112" spans="1:43" ht="15.75">
      <c r="A112" s="2"/>
      <c r="B112" s="69"/>
      <c r="C112" s="53" t="s">
        <v>80</v>
      </c>
      <c r="D112" s="54">
        <f>SUM(D110:D111)</f>
        <v>53550960</v>
      </c>
      <c r="E112" s="51"/>
      <c r="F112" s="44"/>
      <c r="G112" s="44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</row>
    <row r="113" spans="1:44" ht="15.75">
      <c r="A113" s="2"/>
      <c r="B113" s="69"/>
      <c r="C113" s="53" t="s">
        <v>81</v>
      </c>
      <c r="D113" s="58">
        <f>-D34</f>
        <v>-30000000</v>
      </c>
      <c r="E113" s="51"/>
      <c r="F113" s="44"/>
      <c r="G113" s="99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</row>
    <row r="114" spans="1:44" ht="15.75">
      <c r="A114" s="2"/>
      <c r="B114" s="69"/>
      <c r="C114" s="53" t="s">
        <v>82</v>
      </c>
      <c r="D114" s="54">
        <f>SUM(D112:D113)</f>
        <v>23550960</v>
      </c>
      <c r="E114" s="51"/>
      <c r="F114" s="44"/>
      <c r="G114" s="44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</row>
    <row r="115" spans="1:44" ht="15.75">
      <c r="A115" s="2"/>
      <c r="B115" s="69"/>
      <c r="C115" s="53"/>
      <c r="D115" s="54"/>
      <c r="E115" s="51"/>
      <c r="F115" s="44"/>
      <c r="G115" s="44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</row>
    <row r="116" spans="1:44" ht="15.75">
      <c r="A116" s="2"/>
      <c r="B116" s="69"/>
      <c r="C116" s="70" t="s">
        <v>75</v>
      </c>
      <c r="D116" s="54"/>
      <c r="E116" s="51"/>
      <c r="F116" s="44"/>
      <c r="G116" s="44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</row>
    <row r="117" spans="1:44" ht="15.75">
      <c r="A117" s="2"/>
      <c r="B117" s="69"/>
      <c r="C117" s="53" t="s">
        <v>83</v>
      </c>
      <c r="D117" s="54">
        <f>H26</f>
        <v>190306560</v>
      </c>
      <c r="E117" s="51"/>
      <c r="F117" s="44"/>
      <c r="G117" s="44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</row>
    <row r="118" spans="1:44" ht="15.75">
      <c r="A118" s="2"/>
      <c r="B118" s="69"/>
      <c r="C118" s="53" t="s">
        <v>84</v>
      </c>
      <c r="D118" s="54">
        <f>-I26</f>
        <v>-213138000</v>
      </c>
      <c r="E118" s="51"/>
      <c r="F118" s="44"/>
      <c r="G118" s="44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</row>
    <row r="119" spans="1:44" ht="15.75">
      <c r="A119" s="2"/>
      <c r="B119" s="69"/>
      <c r="C119" s="53" t="s">
        <v>50</v>
      </c>
      <c r="D119" s="54">
        <f>D51</f>
        <v>17550960</v>
      </c>
      <c r="E119" s="51"/>
      <c r="F119" s="44"/>
      <c r="G119" s="44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</row>
    <row r="120" spans="1:44" ht="15.75">
      <c r="A120" s="2"/>
      <c r="B120" s="69"/>
      <c r="C120" s="53" t="s">
        <v>51</v>
      </c>
      <c r="D120" s="100">
        <f>D52</f>
        <v>28831440</v>
      </c>
      <c r="E120" s="51"/>
      <c r="F120" s="44"/>
      <c r="G120" s="44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</row>
    <row r="121" spans="1:44" ht="15.75">
      <c r="A121" s="2"/>
      <c r="B121" s="69"/>
      <c r="C121" s="53"/>
      <c r="D121" s="54">
        <f>SUM(D117:D120)</f>
        <v>23550960</v>
      </c>
      <c r="E121" s="51"/>
      <c r="F121" s="44"/>
      <c r="G121" s="44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</row>
    <row r="122" spans="1:44" ht="16.5" thickBot="1">
      <c r="A122" s="2"/>
      <c r="B122" s="76"/>
      <c r="C122" s="77"/>
      <c r="D122" s="77"/>
      <c r="E122" s="78"/>
      <c r="F122" s="43"/>
      <c r="G122" s="43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</row>
    <row r="123" spans="1:44" ht="16.5" thickBo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</row>
    <row r="124" spans="1:44" ht="15.75">
      <c r="A124" s="2"/>
      <c r="B124" s="45"/>
      <c r="C124" s="46"/>
      <c r="D124" s="46"/>
      <c r="E124" s="64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</row>
    <row r="125" spans="1:44" ht="15.75">
      <c r="A125" s="2"/>
      <c r="B125" s="48"/>
      <c r="C125" s="101" t="s">
        <v>85</v>
      </c>
      <c r="D125" s="102"/>
      <c r="E125" s="51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</row>
    <row r="126" spans="1:44" ht="15.75">
      <c r="A126" s="2"/>
      <c r="B126" s="48"/>
      <c r="C126" s="103" t="s">
        <v>86</v>
      </c>
      <c r="D126" s="53"/>
      <c r="E126" s="51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</row>
    <row r="127" spans="1:44" ht="15.75">
      <c r="A127" s="2"/>
      <c r="B127" s="48"/>
      <c r="C127" s="53" t="s">
        <v>49</v>
      </c>
      <c r="D127" s="54">
        <f>D49</f>
        <v>46382400</v>
      </c>
      <c r="E127" s="51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</row>
    <row r="128" spans="1:44" ht="15.75">
      <c r="A128" s="2"/>
      <c r="B128" s="48"/>
      <c r="C128" s="53" t="s">
        <v>44</v>
      </c>
      <c r="D128" s="55">
        <f>D44</f>
        <v>20160000</v>
      </c>
      <c r="E128" s="51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</row>
    <row r="129" spans="1:44" ht="15.75">
      <c r="A129" s="2"/>
      <c r="B129" s="48"/>
      <c r="C129" s="53" t="s">
        <v>87</v>
      </c>
      <c r="D129" s="55"/>
      <c r="E129" s="51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</row>
    <row r="130" spans="1:44" ht="15.75">
      <c r="A130" s="2"/>
      <c r="B130" s="48"/>
      <c r="C130" s="53" t="s">
        <v>8</v>
      </c>
      <c r="D130" s="55">
        <f>D11-E11</f>
        <v>-1092000</v>
      </c>
      <c r="E130" s="51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</row>
    <row r="131" spans="1:44" ht="15.75">
      <c r="A131" s="2"/>
      <c r="B131" s="48"/>
      <c r="C131" s="53" t="s">
        <v>10</v>
      </c>
      <c r="D131" s="55">
        <f>D12-E12</f>
        <v>-5392800</v>
      </c>
      <c r="E131" s="51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</row>
    <row r="132" spans="1:44" ht="15.75">
      <c r="A132" s="2"/>
      <c r="B132" s="48"/>
      <c r="C132" s="53" t="s">
        <v>7</v>
      </c>
      <c r="D132" s="55">
        <f>I10-H10</f>
        <v>844560</v>
      </c>
      <c r="E132" s="51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</row>
    <row r="133" spans="1:44" ht="15.75">
      <c r="A133" s="2"/>
      <c r="B133" s="48"/>
      <c r="C133" s="53" t="s">
        <v>11</v>
      </c>
      <c r="D133" s="55">
        <f>I12-H12</f>
        <v>713000</v>
      </c>
      <c r="E133" s="51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</row>
    <row r="134" spans="1:44" ht="15.75">
      <c r="A134" s="2"/>
      <c r="B134" s="48"/>
      <c r="C134" s="53" t="s">
        <v>12</v>
      </c>
      <c r="D134" s="55">
        <f>D13-E13</f>
        <v>-75200</v>
      </c>
      <c r="E134" s="51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</row>
    <row r="135" spans="1:44" ht="16.5" thickBot="1">
      <c r="A135" s="2"/>
      <c r="B135" s="48"/>
      <c r="C135" s="103" t="s">
        <v>88</v>
      </c>
      <c r="D135" s="104">
        <f>SUM(D127:D134)</f>
        <v>61539960</v>
      </c>
      <c r="E135" s="51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</row>
    <row r="136" spans="1:44" ht="16.5" thickTop="1">
      <c r="A136" s="2"/>
      <c r="B136" s="48"/>
      <c r="C136" s="53"/>
      <c r="D136" s="53"/>
      <c r="E136" s="51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</row>
    <row r="137" spans="1:44" ht="15.75">
      <c r="B137" s="81"/>
      <c r="C137" s="103" t="s">
        <v>89</v>
      </c>
      <c r="D137" s="82"/>
      <c r="E137" s="75"/>
    </row>
    <row r="138" spans="1:44" ht="15.75">
      <c r="B138" s="81"/>
      <c r="C138" s="53" t="s">
        <v>90</v>
      </c>
      <c r="D138" s="54">
        <f>-D36</f>
        <v>-60000000</v>
      </c>
      <c r="E138" s="75"/>
    </row>
    <row r="139" spans="1:44" ht="15.75">
      <c r="B139" s="81"/>
      <c r="C139" s="53" t="s">
        <v>91</v>
      </c>
      <c r="D139" s="58">
        <f>D37</f>
        <v>6786000</v>
      </c>
      <c r="E139" s="75"/>
    </row>
    <row r="140" spans="1:44" ht="16.5" thickBot="1">
      <c r="B140" s="81"/>
      <c r="C140" s="103" t="s">
        <v>92</v>
      </c>
      <c r="D140" s="104">
        <f>SUM(D138:D139)</f>
        <v>-53214000</v>
      </c>
      <c r="E140" s="75"/>
    </row>
    <row r="141" spans="1:44" ht="15.75" thickTop="1">
      <c r="B141" s="81"/>
      <c r="C141" s="82"/>
      <c r="D141" s="82"/>
      <c r="E141" s="75"/>
    </row>
    <row r="142" spans="1:44" ht="15.75">
      <c r="B142" s="81"/>
      <c r="C142" s="103" t="s">
        <v>93</v>
      </c>
      <c r="D142" s="53"/>
      <c r="E142" s="51"/>
    </row>
    <row r="143" spans="1:44" ht="15.75">
      <c r="B143" s="81"/>
      <c r="C143" s="53" t="s">
        <v>94</v>
      </c>
      <c r="D143" s="54">
        <f>-D33</f>
        <v>-22800000</v>
      </c>
      <c r="E143" s="51"/>
    </row>
    <row r="144" spans="1:44" ht="15.75">
      <c r="B144" s="81"/>
      <c r="C144" s="53" t="s">
        <v>95</v>
      </c>
      <c r="D144" s="55">
        <f>D32</f>
        <v>40000000</v>
      </c>
      <c r="E144" s="51"/>
    </row>
    <row r="145" spans="1:44" ht="15.75">
      <c r="A145" s="2"/>
      <c r="B145" s="48"/>
      <c r="C145" s="53" t="s">
        <v>9</v>
      </c>
      <c r="D145" s="55">
        <f>I11-H11</f>
        <v>-1495000</v>
      </c>
      <c r="E145" s="51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</row>
    <row r="146" spans="1:44" ht="15.75">
      <c r="B146" s="81"/>
      <c r="C146" s="53" t="s">
        <v>96</v>
      </c>
      <c r="D146" s="55">
        <f>-D51</f>
        <v>-17550960</v>
      </c>
      <c r="E146" s="51"/>
    </row>
    <row r="147" spans="1:44" ht="15.75">
      <c r="B147" s="81"/>
      <c r="C147" s="53" t="s">
        <v>97</v>
      </c>
      <c r="D147" s="55">
        <f>-D35</f>
        <v>-36000000</v>
      </c>
      <c r="E147" s="51"/>
    </row>
    <row r="148" spans="1:44" ht="15.75">
      <c r="B148" s="81"/>
      <c r="C148" s="53" t="s">
        <v>98</v>
      </c>
      <c r="D148" s="55">
        <f>D34</f>
        <v>30000000</v>
      </c>
      <c r="E148" s="51"/>
    </row>
    <row r="149" spans="1:44" ht="16.5" thickBot="1">
      <c r="B149" s="81"/>
      <c r="C149" s="103" t="s">
        <v>99</v>
      </c>
      <c r="D149" s="104">
        <f>SUM(D143:D148)</f>
        <v>-7845960</v>
      </c>
      <c r="E149" s="51"/>
    </row>
    <row r="150" spans="1:44" ht="16.5" thickTop="1">
      <c r="B150" s="81"/>
      <c r="C150" s="53"/>
      <c r="D150" s="53"/>
      <c r="E150" s="51"/>
    </row>
    <row r="151" spans="1:44" ht="16.5" thickBot="1">
      <c r="B151" s="81"/>
      <c r="C151" s="103" t="s">
        <v>100</v>
      </c>
      <c r="D151" s="105">
        <f>D135+D140+D149</f>
        <v>480000</v>
      </c>
      <c r="E151" s="51"/>
    </row>
    <row r="152" spans="1:44" ht="17.25" thickTop="1" thickBot="1">
      <c r="B152" s="84"/>
      <c r="C152" s="60"/>
      <c r="D152" s="60"/>
      <c r="E152" s="61"/>
    </row>
    <row r="153" spans="1:44" ht="15.75">
      <c r="C153" s="2"/>
      <c r="D153" s="2"/>
      <c r="E153" s="2"/>
    </row>
    <row r="154" spans="1:44" ht="15.75">
      <c r="C154" s="2"/>
      <c r="D154" s="2"/>
      <c r="E154" s="2"/>
    </row>
    <row r="155" spans="1:44" ht="15.75">
      <c r="C155" s="2"/>
      <c r="D155" s="2"/>
      <c r="E155" s="2"/>
    </row>
    <row r="156" spans="1:44" ht="15.75">
      <c r="C156" s="2"/>
      <c r="D156" s="2"/>
      <c r="E156" s="2"/>
    </row>
    <row r="157" spans="1:44" ht="15.75">
      <c r="C157" s="2"/>
      <c r="D157" s="2"/>
      <c r="E157" s="2"/>
    </row>
    <row r="158" spans="1:44" ht="15.75">
      <c r="C158" s="2"/>
      <c r="D158" s="2"/>
      <c r="E158" s="2"/>
    </row>
    <row r="159" spans="1:44" ht="15.75">
      <c r="C159" s="2"/>
      <c r="D159" s="2"/>
      <c r="E159" s="2"/>
    </row>
    <row r="160" spans="1:44" ht="15.75">
      <c r="C160" s="2"/>
      <c r="D160" s="2"/>
      <c r="E160" s="2"/>
    </row>
  </sheetData>
  <mergeCells count="3">
    <mergeCell ref="C7:J7"/>
    <mergeCell ref="C40:D40"/>
    <mergeCell ref="C125:D1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siaman</dc:creator>
  <cp:lastModifiedBy>siaman</cp:lastModifiedBy>
  <dcterms:created xsi:type="dcterms:W3CDTF">2017-11-12T11:26:38Z</dcterms:created>
  <dcterms:modified xsi:type="dcterms:W3CDTF">2017-11-12T11:26:46Z</dcterms:modified>
</cp:coreProperties>
</file>