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75" windowWidth="15480" windowHeight="10230"/>
  </bookViews>
  <sheets>
    <sheet name="Chapter 15" sheetId="16" r:id="rId1"/>
    <sheet name="#1" sheetId="34" r:id="rId2"/>
    <sheet name="#2" sheetId="21" r:id="rId3"/>
    <sheet name="#3" sheetId="18" r:id="rId4"/>
    <sheet name="#4" sheetId="23" r:id="rId5"/>
    <sheet name="#5" sheetId="24" r:id="rId6"/>
    <sheet name="#6" sheetId="25" r:id="rId7"/>
    <sheet name="#7" sheetId="26" r:id="rId8"/>
    <sheet name="#8" sheetId="27" r:id="rId9"/>
    <sheet name="#9" sheetId="28" r:id="rId10"/>
    <sheet name="#10" sheetId="29" r:id="rId11"/>
    <sheet name="#11" sheetId="30" r:id="rId12"/>
    <sheet name="#12" sheetId="31" r:id="rId13"/>
  </sheets>
  <calcPr calcId="145621"/>
</workbook>
</file>

<file path=xl/calcChain.xml><?xml version="1.0" encoding="utf-8"?>
<calcChain xmlns="http://schemas.openxmlformats.org/spreadsheetml/2006/main">
  <c r="D13" i="26"/>
  <c r="D13" i="25"/>
  <c r="D20" i="23"/>
  <c r="D16" i="34"/>
  <c r="D17"/>
  <c r="D20"/>
  <c r="D21"/>
  <c r="D22"/>
  <c r="G23" i="30"/>
  <c r="D25"/>
  <c r="D27"/>
  <c r="D21" i="29"/>
  <c r="D22"/>
  <c r="D26"/>
  <c r="D27"/>
  <c r="D16" i="28"/>
  <c r="D18"/>
  <c r="D23" i="27"/>
  <c r="D24"/>
  <c r="D29"/>
  <c r="D26"/>
  <c r="D27"/>
  <c r="D31"/>
  <c r="D33"/>
  <c r="D20" i="26"/>
  <c r="D22"/>
  <c r="D22" i="25"/>
  <c r="D23"/>
  <c r="D27"/>
  <c r="D28"/>
  <c r="D31"/>
  <c r="D32"/>
  <c r="D33"/>
  <c r="D23" i="24"/>
  <c r="D24"/>
  <c r="D26"/>
  <c r="D27"/>
  <c r="C22" i="23"/>
  <c r="D15"/>
  <c r="C17"/>
  <c r="D15" i="21"/>
  <c r="D17"/>
  <c r="D19"/>
  <c r="D15" i="18"/>
  <c r="D17"/>
  <c r="D19"/>
  <c r="D28" i="29"/>
  <c r="D23"/>
  <c r="D35" i="27"/>
  <c r="D37"/>
  <c r="D29" i="24"/>
  <c r="D29" i="25"/>
  <c r="D35"/>
</calcChain>
</file>

<file path=xl/sharedStrings.xml><?xml version="1.0" encoding="utf-8"?>
<sst xmlns="http://schemas.openxmlformats.org/spreadsheetml/2006/main" count="178" uniqueCount="86">
  <si>
    <t>Input boxes in tan</t>
  </si>
  <si>
    <t>Output boxes in yellow</t>
  </si>
  <si>
    <t>Given data in blue</t>
  </si>
  <si>
    <t>Calculations in red</t>
  </si>
  <si>
    <t>Answers in green</t>
  </si>
  <si>
    <t>Question 2</t>
  </si>
  <si>
    <t>Input area:</t>
  </si>
  <si>
    <t>Shares outstanding</t>
  </si>
  <si>
    <t>Share price</t>
  </si>
  <si>
    <t>Number of seats</t>
  </si>
  <si>
    <t>Output area:</t>
  </si>
  <si>
    <t>Percent of stock needed</t>
  </si>
  <si>
    <t>a.</t>
  </si>
  <si>
    <t>b.</t>
  </si>
  <si>
    <t>c.</t>
  </si>
  <si>
    <t>Question 3</t>
  </si>
  <si>
    <t>Seats open</t>
  </si>
  <si>
    <t>Percentage of stock needed</t>
  </si>
  <si>
    <t>Shares you own</t>
  </si>
  <si>
    <t>Number of shares needed</t>
  </si>
  <si>
    <t>Number of shares to buy</t>
  </si>
  <si>
    <t>Question 6</t>
  </si>
  <si>
    <t xml:space="preserve">Cumulative voting shares required </t>
  </si>
  <si>
    <t>Dollars required in cumulative voting</t>
  </si>
  <si>
    <t>Percent of stock owned</t>
  </si>
  <si>
    <t>Number of seats if staggered</t>
  </si>
  <si>
    <t>Staggered election:</t>
  </si>
  <si>
    <t>Question 7</t>
  </si>
  <si>
    <t xml:space="preserve">NOTE: Some functions used in these spreadsheets may require that </t>
  </si>
  <si>
    <t>the "Analysis ToolPak" or "Solver Add-in" be installed in Excel.</t>
  </si>
  <si>
    <t xml:space="preserve">To install these, click on "Tools|Add-Ins" and select "Analysis ToolPak" </t>
  </si>
  <si>
    <t>and "Solver Add-In."</t>
  </si>
  <si>
    <t>Chapter 15</t>
  </si>
  <si>
    <t>Question 4</t>
  </si>
  <si>
    <t>Price today</t>
  </si>
  <si>
    <t>Price</t>
  </si>
  <si>
    <t>If interest rates are</t>
  </si>
  <si>
    <t>Price in one year:</t>
  </si>
  <si>
    <t>Rate in one year</t>
  </si>
  <si>
    <t>Probability of rate in one year</t>
  </si>
  <si>
    <t>One-year interest rate</t>
  </si>
  <si>
    <t>Maturity (years)</t>
  </si>
  <si>
    <t>Coupon rate</t>
  </si>
  <si>
    <t>Discounted price</t>
  </si>
  <si>
    <t>Call price</t>
  </si>
  <si>
    <t>Coupon payment</t>
  </si>
  <si>
    <t>Current interest rate</t>
  </si>
  <si>
    <t>Call premium</t>
  </si>
  <si>
    <t>One year interest rates</t>
  </si>
  <si>
    <t>Value of call option</t>
  </si>
  <si>
    <t>Non-callable bond value</t>
  </si>
  <si>
    <t>Tax rate</t>
  </si>
  <si>
    <t>Refund at rates below</t>
  </si>
  <si>
    <t>Aftertax cost of refunding</t>
  </si>
  <si>
    <t>Refunding costs</t>
  </si>
  <si>
    <t>Face value of debt</t>
  </si>
  <si>
    <t>NPV</t>
  </si>
  <si>
    <t>Gain from refunding</t>
  </si>
  <si>
    <t>Bond A:</t>
  </si>
  <si>
    <t>Bond B:</t>
  </si>
  <si>
    <t>Question 8</t>
  </si>
  <si>
    <t>Implied value of call option =</t>
  </si>
  <si>
    <t>Implied value of callable bond =</t>
  </si>
  <si>
    <t>r = (Bond 2 coupon - Bond 3 coupon) / (Bond 3 coupon - Bond 1 coupon) =</t>
  </si>
  <si>
    <t>Bond 2 coupon = Bond 1 coupon X r + Bond 3 coupon X (1 - r)</t>
  </si>
  <si>
    <t>Par value</t>
  </si>
  <si>
    <t>Price of Bond 3</t>
  </si>
  <si>
    <t>Price of Bond 2</t>
  </si>
  <si>
    <t>Price of Bond 1</t>
  </si>
  <si>
    <t>Coupon rate of Bond 3</t>
  </si>
  <si>
    <t>Coupon rate of Bond 2</t>
  </si>
  <si>
    <t>Coupon rate of Bond 1</t>
  </si>
  <si>
    <t>Question 9</t>
  </si>
  <si>
    <t>In general, this is not likely to happen, although it can (and did). The reason this bond has a negative YTM is that it is a callable U.S. Treasury bond. Market participants know this. Given the high coupon rate of the bond, it is extremely likely to be called, which means the bondholder will not receive all the cash flows promised. A better measure of the return on a callable bond is the yield to call (YTC). The YTC calculation is the basically the same as the YTM calculation, but the number of periods is the number of periods until the call date. If the YTC were calculated on this bond, it would be positive.</t>
  </si>
  <si>
    <t>Question 10</t>
  </si>
  <si>
    <t>Question 11</t>
  </si>
  <si>
    <t>Question 1</t>
  </si>
  <si>
    <t>Straight voting:</t>
  </si>
  <si>
    <t>Total cost</t>
  </si>
  <si>
    <t>Cumulative voting:</t>
  </si>
  <si>
    <t>Problems 1-12</t>
  </si>
  <si>
    <t>Question 5</t>
  </si>
  <si>
    <t>Question 12</t>
  </si>
  <si>
    <t>Value outstanding</t>
  </si>
  <si>
    <t>Transaction cost of refunding</t>
  </si>
  <si>
    <t>Current YTM</t>
  </si>
</sst>
</file>

<file path=xl/styles.xml><?xml version="1.0" encoding="utf-8"?>
<styleSheet xmlns="http://schemas.openxmlformats.org/spreadsheetml/2006/main">
  <numFmts count="13">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quot;$&quot;#,##0.00"/>
    <numFmt numFmtId="166" formatCode="_(&quot;$&quot;* #,##0.00_);_(&quot;$&quot;* \(#,##0.00\);_(&quot;$&quot;* &quot;-&quot;_);_(@_)"/>
    <numFmt numFmtId="167" formatCode="_(* #,##0_);_(* \(#,##0\);_(* &quot;-&quot;??_);_(@_)"/>
    <numFmt numFmtId="168" formatCode="_(* #,##0.00000_);_(* \(#,##0.00000\);_(* &quot;-&quot;??_);_(@_)"/>
    <numFmt numFmtId="169" formatCode="_(&quot;$&quot;* #,##0.000_);_(&quot;$&quot;* \(#,##0.000\);_(&quot;$&quot;* &quot;-&quot;??_);_(@_)"/>
    <numFmt numFmtId="170" formatCode="#,##0.00000_);\(#,##0.00000\)"/>
    <numFmt numFmtId="171" formatCode="_(&quot;$&quot;* #,##0.00000_);_(&quot;$&quot;* \(#,##0.00000\);_(&quot;$&quot;* &quot;-&quot;?????_);_(@_)"/>
    <numFmt numFmtId="172" formatCode="&quot;$&quot;#,##0"/>
  </numFmts>
  <fonts count="26">
    <font>
      <sz val="10"/>
      <name val="Arial"/>
    </font>
    <font>
      <sz val="10"/>
      <name val="Arial"/>
      <family val="2"/>
    </font>
    <font>
      <sz val="12"/>
      <name val="Arial"/>
      <family val="2"/>
    </font>
    <font>
      <i/>
      <sz val="12"/>
      <name val="Arial"/>
      <family val="2"/>
    </font>
    <font>
      <sz val="12"/>
      <color indexed="12"/>
      <name val="Arial"/>
      <family val="2"/>
    </font>
    <font>
      <b/>
      <sz val="12"/>
      <color indexed="57"/>
      <name val="Arial"/>
      <family val="2"/>
    </font>
    <font>
      <sz val="12"/>
      <color indexed="10"/>
      <name val="Arial"/>
      <family val="2"/>
    </font>
    <font>
      <sz val="10"/>
      <color indexed="8"/>
      <name val="Arial"/>
      <family val="2"/>
    </font>
    <font>
      <sz val="48"/>
      <color indexed="52"/>
      <name val="Arial"/>
      <family val="2"/>
    </font>
    <font>
      <sz val="10"/>
      <color indexed="19"/>
      <name val="Arial"/>
      <family val="2"/>
    </font>
    <font>
      <sz val="18"/>
      <color indexed="52"/>
      <name val="Arial"/>
      <family val="2"/>
    </font>
    <font>
      <sz val="12"/>
      <color indexed="8"/>
      <name val="Arial"/>
      <family val="2"/>
    </font>
    <font>
      <b/>
      <sz val="12"/>
      <color indexed="47"/>
      <name val="Arial"/>
      <family val="2"/>
    </font>
    <font>
      <b/>
      <sz val="12"/>
      <color indexed="43"/>
      <name val="Arial"/>
      <family val="2"/>
    </font>
    <font>
      <b/>
      <sz val="12"/>
      <color indexed="48"/>
      <name val="Arial"/>
      <family val="2"/>
    </font>
    <font>
      <b/>
      <sz val="12"/>
      <color indexed="10"/>
      <name val="Arial"/>
      <family val="2"/>
    </font>
    <font>
      <b/>
      <sz val="14"/>
      <name val="Arial"/>
      <family val="2"/>
    </font>
    <font>
      <sz val="12"/>
      <name val="Arial"/>
      <family val="2"/>
    </font>
    <font>
      <sz val="12"/>
      <color indexed="12"/>
      <name val="Arial"/>
      <family val="2"/>
    </font>
    <font>
      <sz val="12"/>
      <color indexed="10"/>
      <name val="Arial"/>
      <family val="2"/>
    </font>
    <font>
      <b/>
      <sz val="10"/>
      <color indexed="9"/>
      <name val="Arial"/>
      <family val="2"/>
    </font>
    <font>
      <sz val="10"/>
      <name val="Arial"/>
      <family val="2"/>
    </font>
    <font>
      <sz val="12"/>
      <color indexed="48"/>
      <name val="Arial"/>
      <family val="2"/>
    </font>
    <font>
      <sz val="12"/>
      <color indexed="10"/>
      <name val="Arial"/>
      <family val="2"/>
    </font>
    <font>
      <b/>
      <sz val="12"/>
      <color indexed="57"/>
      <name val="Arial"/>
      <family val="2"/>
    </font>
    <font>
      <sz val="8"/>
      <name val="Arial"/>
    </font>
  </fonts>
  <fills count="5">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43"/>
        <bgColor indexed="64"/>
      </patternFill>
    </fill>
  </fills>
  <borders count="1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43" fontId="21" fillId="0" borderId="0" applyFont="0" applyFill="0" applyBorder="0" applyAlignment="0" applyProtection="0"/>
    <xf numFmtId="44" fontId="1" fillId="0" borderId="0" applyFont="0" applyFill="0" applyBorder="0" applyAlignment="0" applyProtection="0"/>
    <xf numFmtId="44" fontId="21" fillId="0" borderId="0" applyFont="0" applyFill="0" applyBorder="0" applyAlignment="0" applyProtection="0"/>
    <xf numFmtId="0" fontId="21" fillId="0" borderId="0"/>
    <xf numFmtId="0" fontId="1" fillId="0" borderId="0"/>
    <xf numFmtId="9" fontId="1" fillId="0" borderId="0" applyFont="0" applyFill="0" applyBorder="0" applyAlignment="0" applyProtection="0"/>
    <xf numFmtId="9" fontId="21" fillId="0" borderId="0" applyFont="0" applyFill="0" applyBorder="0" applyAlignment="0" applyProtection="0"/>
  </cellStyleXfs>
  <cellXfs count="143">
    <xf numFmtId="0" fontId="0" fillId="0" borderId="0" xfId="0"/>
    <xf numFmtId="0" fontId="2" fillId="0" borderId="0" xfId="0" applyFont="1"/>
    <xf numFmtId="0" fontId="3" fillId="0" borderId="0" xfId="0" applyFont="1"/>
    <xf numFmtId="0" fontId="7" fillId="2" borderId="0" xfId="0" applyFont="1" applyFill="1" applyBorder="1"/>
    <xf numFmtId="0" fontId="7" fillId="2" borderId="0" xfId="0" applyFont="1" applyFill="1"/>
    <xf numFmtId="0" fontId="0" fillId="2" borderId="0" xfId="0" applyFill="1"/>
    <xf numFmtId="2" fontId="8" fillId="2" borderId="0" xfId="0" applyNumberFormat="1" applyFont="1" applyFill="1" applyBorder="1" applyAlignment="1"/>
    <xf numFmtId="0" fontId="9" fillId="2" borderId="0" xfId="0" applyFont="1" applyFill="1" applyBorder="1"/>
    <xf numFmtId="0" fontId="10" fillId="2" borderId="0" xfId="0" applyFont="1" applyFill="1" applyBorder="1" applyAlignment="1">
      <alignment horizontal="center"/>
    </xf>
    <xf numFmtId="0" fontId="11" fillId="2" borderId="0" xfId="0" applyFont="1" applyFill="1" applyBorder="1"/>
    <xf numFmtId="0" fontId="12" fillId="2" borderId="0" xfId="0" applyFont="1" applyFill="1" applyBorder="1"/>
    <xf numFmtId="0" fontId="13" fillId="2" borderId="0" xfId="0" applyFont="1" applyFill="1" applyBorder="1"/>
    <xf numFmtId="0" fontId="14" fillId="2" borderId="0" xfId="0" applyFont="1" applyFill="1" applyBorder="1"/>
    <xf numFmtId="0" fontId="15" fillId="2" borderId="0" xfId="0" applyFont="1" applyFill="1" applyBorder="1"/>
    <xf numFmtId="0" fontId="5" fillId="2" borderId="0" xfId="0" applyFont="1" applyFill="1" applyBorder="1"/>
    <xf numFmtId="0" fontId="0" fillId="2" borderId="0" xfId="0" applyFill="1" applyBorder="1"/>
    <xf numFmtId="0" fontId="17" fillId="0" borderId="0" xfId="0" applyFont="1"/>
    <xf numFmtId="0" fontId="3" fillId="0" borderId="0" xfId="0" applyFont="1" applyBorder="1"/>
    <xf numFmtId="0" fontId="17" fillId="0" borderId="0" xfId="0" applyFont="1" applyBorder="1"/>
    <xf numFmtId="0" fontId="17" fillId="3" borderId="1" xfId="0" applyFont="1" applyFill="1" applyBorder="1"/>
    <xf numFmtId="0" fontId="3" fillId="3" borderId="2" xfId="0" applyFont="1" applyFill="1" applyBorder="1"/>
    <xf numFmtId="0" fontId="17" fillId="3" borderId="2" xfId="0" applyFont="1" applyFill="1" applyBorder="1"/>
    <xf numFmtId="0" fontId="17" fillId="3" borderId="3" xfId="0" applyFont="1" applyFill="1" applyBorder="1"/>
    <xf numFmtId="0" fontId="17" fillId="3" borderId="4" xfId="0" applyFont="1" applyFill="1" applyBorder="1"/>
    <xf numFmtId="0" fontId="17" fillId="3" borderId="0" xfId="0" applyFont="1" applyFill="1" applyBorder="1"/>
    <xf numFmtId="37" fontId="18" fillId="3" borderId="0" xfId="3" applyNumberFormat="1" applyFont="1" applyFill="1" applyBorder="1"/>
    <xf numFmtId="0" fontId="17" fillId="3" borderId="5" xfId="0" applyFont="1" applyFill="1" applyBorder="1"/>
    <xf numFmtId="44" fontId="18" fillId="3" borderId="0" xfId="1" applyNumberFormat="1" applyFont="1" applyFill="1" applyBorder="1"/>
    <xf numFmtId="37" fontId="18" fillId="3" borderId="0" xfId="1" applyNumberFormat="1" applyFont="1" applyFill="1" applyBorder="1"/>
    <xf numFmtId="0" fontId="17" fillId="3" borderId="6" xfId="0" applyFont="1" applyFill="1" applyBorder="1"/>
    <xf numFmtId="0" fontId="17" fillId="3" borderId="7" xfId="0" applyFont="1" applyFill="1" applyBorder="1"/>
    <xf numFmtId="0" fontId="17" fillId="3" borderId="8" xfId="0" applyFont="1" applyFill="1" applyBorder="1"/>
    <xf numFmtId="0" fontId="17" fillId="4" borderId="1" xfId="0" applyFont="1" applyFill="1" applyBorder="1"/>
    <xf numFmtId="0" fontId="17" fillId="4" borderId="2" xfId="0" applyFont="1" applyFill="1" applyBorder="1"/>
    <xf numFmtId="0" fontId="17" fillId="4" borderId="3" xfId="0" applyFont="1" applyFill="1" applyBorder="1"/>
    <xf numFmtId="0" fontId="17" fillId="4" borderId="4" xfId="0" applyFont="1" applyFill="1" applyBorder="1"/>
    <xf numFmtId="0" fontId="17" fillId="4" borderId="0" xfId="0" applyFont="1" applyFill="1" applyBorder="1"/>
    <xf numFmtId="3" fontId="19" fillId="4" borderId="0" xfId="0" applyNumberFormat="1" applyFont="1" applyFill="1" applyBorder="1"/>
    <xf numFmtId="0" fontId="17" fillId="4" borderId="5" xfId="0" applyFont="1" applyFill="1" applyBorder="1"/>
    <xf numFmtId="0" fontId="17" fillId="4" borderId="0" xfId="0" applyFont="1" applyFill="1" applyBorder="1" applyAlignment="1"/>
    <xf numFmtId="164" fontId="18" fillId="4" borderId="5" xfId="3" applyNumberFormat="1" applyFont="1" applyFill="1" applyBorder="1"/>
    <xf numFmtId="0" fontId="17" fillId="4" borderId="6" xfId="0" applyFont="1" applyFill="1" applyBorder="1"/>
    <xf numFmtId="0" fontId="17" fillId="4" borderId="7" xfId="0" applyFont="1" applyFill="1" applyBorder="1"/>
    <xf numFmtId="0" fontId="17" fillId="4" borderId="8" xfId="0" applyFont="1" applyFill="1" applyBorder="1"/>
    <xf numFmtId="10" fontId="19" fillId="4" borderId="0" xfId="7" applyNumberFormat="1" applyFont="1" applyFill="1" applyBorder="1"/>
    <xf numFmtId="41" fontId="18" fillId="3" borderId="0" xfId="0" applyNumberFormat="1" applyFont="1" applyFill="1" applyBorder="1"/>
    <xf numFmtId="41" fontId="19" fillId="4" borderId="0" xfId="7" applyNumberFormat="1" applyFont="1" applyFill="1" applyBorder="1"/>
    <xf numFmtId="41" fontId="5" fillId="4" borderId="9" xfId="0" applyNumberFormat="1" applyFont="1" applyFill="1" applyBorder="1"/>
    <xf numFmtId="10" fontId="18" fillId="3" borderId="0" xfId="7" applyNumberFormat="1" applyFont="1" applyFill="1" applyBorder="1"/>
    <xf numFmtId="0" fontId="5" fillId="4" borderId="0" xfId="0" applyFont="1" applyFill="1" applyBorder="1"/>
    <xf numFmtId="0" fontId="3" fillId="4" borderId="0" xfId="0" applyFont="1" applyFill="1" applyBorder="1"/>
    <xf numFmtId="165" fontId="5" fillId="4" borderId="0" xfId="7" applyNumberFormat="1" applyFont="1" applyFill="1" applyBorder="1"/>
    <xf numFmtId="0" fontId="5" fillId="4" borderId="0" xfId="0" applyFont="1" applyFill="1" applyBorder="1" applyAlignment="1"/>
    <xf numFmtId="0" fontId="20" fillId="2" borderId="0" xfId="0" applyFont="1" applyFill="1" applyBorder="1"/>
    <xf numFmtId="0" fontId="16" fillId="0" borderId="0" xfId="0" applyFont="1"/>
    <xf numFmtId="0" fontId="21" fillId="0" borderId="0" xfId="5"/>
    <xf numFmtId="0" fontId="2" fillId="0" borderId="0" xfId="5" applyFont="1"/>
    <xf numFmtId="0" fontId="2" fillId="0" borderId="0" xfId="5" applyFont="1" applyBorder="1"/>
    <xf numFmtId="0" fontId="2" fillId="0" borderId="0" xfId="5" applyFont="1" applyFill="1" applyBorder="1"/>
    <xf numFmtId="0" fontId="2" fillId="0" borderId="4" xfId="5" applyFont="1" applyFill="1" applyBorder="1"/>
    <xf numFmtId="0" fontId="2" fillId="4" borderId="7" xfId="5" applyFont="1" applyFill="1" applyBorder="1"/>
    <xf numFmtId="0" fontId="2" fillId="4" borderId="6" xfId="5" applyFont="1" applyFill="1" applyBorder="1"/>
    <xf numFmtId="164" fontId="4" fillId="0" borderId="0" xfId="4" applyNumberFormat="1" applyFont="1" applyFill="1" applyBorder="1"/>
    <xf numFmtId="167" fontId="5" fillId="0" borderId="4" xfId="2" applyNumberFormat="1" applyFont="1" applyFill="1" applyBorder="1"/>
    <xf numFmtId="167" fontId="5" fillId="4" borderId="0" xfId="2" applyNumberFormat="1" applyFont="1" applyFill="1" applyBorder="1"/>
    <xf numFmtId="44" fontId="5" fillId="4" borderId="9" xfId="5" applyNumberFormat="1" applyFont="1" applyFill="1" applyBorder="1" applyAlignment="1"/>
    <xf numFmtId="0" fontId="2" fillId="4" borderId="0" xfId="5" applyFont="1" applyFill="1" applyBorder="1" applyAlignment="1"/>
    <xf numFmtId="0" fontId="2" fillId="4" borderId="4" xfId="5" applyFont="1" applyFill="1" applyBorder="1"/>
    <xf numFmtId="164" fontId="6" fillId="0" borderId="4" xfId="4" applyNumberFormat="1" applyFont="1" applyFill="1" applyBorder="1"/>
    <xf numFmtId="164" fontId="6" fillId="4" borderId="0" xfId="4" applyNumberFormat="1" applyFont="1" applyFill="1" applyBorder="1"/>
    <xf numFmtId="44" fontId="6" fillId="4" borderId="0" xfId="5" applyNumberFormat="1" applyFont="1" applyFill="1" applyBorder="1"/>
    <xf numFmtId="0" fontId="2" fillId="4" borderId="0" xfId="5" applyFont="1" applyFill="1" applyBorder="1"/>
    <xf numFmtId="9" fontId="6" fillId="4" borderId="0" xfId="5" applyNumberFormat="1" applyFont="1" applyFill="1" applyBorder="1"/>
    <xf numFmtId="0" fontId="3" fillId="4" borderId="0" xfId="5" applyFont="1" applyFill="1" applyBorder="1"/>
    <xf numFmtId="0" fontId="2" fillId="4" borderId="2" xfId="5" applyFont="1" applyFill="1" applyBorder="1"/>
    <xf numFmtId="0" fontId="2" fillId="4" borderId="1" xfId="5" applyFont="1" applyFill="1" applyBorder="1"/>
    <xf numFmtId="0" fontId="3" fillId="0" borderId="0" xfId="5" applyFont="1" applyBorder="1"/>
    <xf numFmtId="0" fontId="3" fillId="0" borderId="0" xfId="5" applyFont="1"/>
    <xf numFmtId="0" fontId="2" fillId="3" borderId="8" xfId="5" applyFont="1" applyFill="1" applyBorder="1"/>
    <xf numFmtId="0" fontId="2" fillId="3" borderId="7" xfId="5" applyFont="1" applyFill="1" applyBorder="1"/>
    <xf numFmtId="0" fontId="2" fillId="3" borderId="6" xfId="5" applyFont="1" applyFill="1" applyBorder="1"/>
    <xf numFmtId="9" fontId="22" fillId="0" borderId="0" xfId="8" applyFont="1" applyFill="1" applyBorder="1"/>
    <xf numFmtId="168" fontId="22" fillId="0" borderId="0" xfId="2" applyNumberFormat="1" applyFont="1" applyFill="1" applyBorder="1"/>
    <xf numFmtId="168" fontId="22" fillId="3" borderId="5" xfId="2" applyNumberFormat="1" applyFont="1" applyFill="1" applyBorder="1"/>
    <xf numFmtId="9" fontId="4" fillId="3" borderId="0" xfId="8" applyFont="1" applyFill="1" applyBorder="1"/>
    <xf numFmtId="0" fontId="2" fillId="3" borderId="0" xfId="5" applyFont="1" applyFill="1" applyBorder="1"/>
    <xf numFmtId="0" fontId="2" fillId="3" borderId="4" xfId="5" applyFont="1" applyFill="1" applyBorder="1"/>
    <xf numFmtId="43" fontId="22" fillId="0" borderId="0" xfId="2" applyNumberFormat="1" applyFont="1" applyFill="1" applyBorder="1"/>
    <xf numFmtId="43" fontId="22" fillId="3" borderId="5" xfId="2" applyNumberFormat="1" applyFont="1" applyFill="1" applyBorder="1"/>
    <xf numFmtId="167" fontId="22" fillId="0" borderId="0" xfId="2" applyNumberFormat="1" applyFont="1" applyFill="1" applyBorder="1"/>
    <xf numFmtId="169" fontId="22" fillId="0" borderId="0" xfId="4" applyNumberFormat="1" applyFont="1" applyFill="1" applyBorder="1"/>
    <xf numFmtId="169" fontId="22" fillId="3" borderId="5" xfId="4" applyNumberFormat="1" applyFont="1" applyFill="1" applyBorder="1"/>
    <xf numFmtId="164" fontId="22" fillId="0" borderId="0" xfId="4" applyNumberFormat="1" applyFont="1" applyFill="1" applyBorder="1"/>
    <xf numFmtId="14" fontId="22" fillId="0" borderId="0" xfId="4" applyNumberFormat="1" applyFont="1" applyFill="1" applyBorder="1"/>
    <xf numFmtId="14" fontId="22" fillId="3" borderId="5" xfId="4" applyNumberFormat="1" applyFont="1" applyFill="1" applyBorder="1"/>
    <xf numFmtId="37" fontId="22" fillId="0" borderId="0" xfId="4" applyNumberFormat="1" applyFont="1" applyFill="1" applyBorder="1"/>
    <xf numFmtId="10" fontId="22" fillId="0" borderId="0" xfId="8" applyNumberFormat="1" applyFont="1" applyFill="1" applyBorder="1"/>
    <xf numFmtId="10" fontId="22" fillId="3" borderId="5" xfId="8" applyNumberFormat="1" applyFont="1" applyFill="1" applyBorder="1"/>
    <xf numFmtId="10" fontId="4" fillId="3" borderId="0" xfId="8" applyNumberFormat="1" applyFont="1" applyFill="1" applyBorder="1"/>
    <xf numFmtId="41" fontId="4" fillId="3" borderId="0" xfId="8" applyNumberFormat="1" applyFont="1" applyFill="1" applyBorder="1"/>
    <xf numFmtId="0" fontId="3" fillId="3" borderId="3" xfId="5" applyFont="1" applyFill="1" applyBorder="1"/>
    <xf numFmtId="0" fontId="3" fillId="3" borderId="2" xfId="5" applyFont="1" applyFill="1" applyBorder="1"/>
    <xf numFmtId="0" fontId="2" fillId="3" borderId="1" xfId="5" applyFont="1" applyFill="1" applyBorder="1"/>
    <xf numFmtId="0" fontId="16" fillId="0" borderId="0" xfId="5" applyFont="1"/>
    <xf numFmtId="166" fontId="6" fillId="4" borderId="0" xfId="5" applyNumberFormat="1" applyFont="1" applyFill="1" applyBorder="1"/>
    <xf numFmtId="42" fontId="4" fillId="3" borderId="0" xfId="8" applyNumberFormat="1" applyFont="1" applyFill="1" applyBorder="1"/>
    <xf numFmtId="10" fontId="5" fillId="4" borderId="9" xfId="8" applyNumberFormat="1" applyFont="1" applyFill="1" applyBorder="1" applyAlignment="1"/>
    <xf numFmtId="44" fontId="5" fillId="4" borderId="9" xfId="8" applyNumberFormat="1" applyFont="1" applyFill="1" applyBorder="1" applyAlignment="1"/>
    <xf numFmtId="0" fontId="3" fillId="4" borderId="4" xfId="5" applyFont="1" applyFill="1" applyBorder="1"/>
    <xf numFmtId="44" fontId="5" fillId="4" borderId="9" xfId="5" applyNumberFormat="1" applyFont="1" applyFill="1" applyBorder="1"/>
    <xf numFmtId="9" fontId="6" fillId="4" borderId="0" xfId="5" applyNumberFormat="1" applyFont="1" applyFill="1"/>
    <xf numFmtId="0" fontId="6" fillId="4" borderId="0" xfId="5" applyFont="1" applyFill="1" applyBorder="1"/>
    <xf numFmtId="10" fontId="5" fillId="4" borderId="9" xfId="8" applyNumberFormat="1" applyFont="1" applyFill="1" applyBorder="1"/>
    <xf numFmtId="164" fontId="6" fillId="4" borderId="0" xfId="5" applyNumberFormat="1" applyFont="1" applyFill="1" applyBorder="1"/>
    <xf numFmtId="9" fontId="4" fillId="3" borderId="0" xfId="8" applyNumberFormat="1" applyFont="1" applyFill="1" applyBorder="1"/>
    <xf numFmtId="44" fontId="6" fillId="4" borderId="0" xfId="5" applyNumberFormat="1" applyFont="1" applyFill="1"/>
    <xf numFmtId="10" fontId="3" fillId="3" borderId="0" xfId="8" applyNumberFormat="1" applyFont="1" applyFill="1" applyBorder="1" applyAlignment="1">
      <alignment horizontal="right"/>
    </xf>
    <xf numFmtId="0" fontId="3" fillId="3" borderId="0" xfId="5" applyFont="1" applyFill="1" applyBorder="1"/>
    <xf numFmtId="44" fontId="6" fillId="0" borderId="4" xfId="4" applyNumberFormat="1" applyFont="1" applyFill="1" applyBorder="1"/>
    <xf numFmtId="44" fontId="6" fillId="4" borderId="0" xfId="4" applyNumberFormat="1" applyFont="1" applyFill="1" applyBorder="1"/>
    <xf numFmtId="44" fontId="5" fillId="4" borderId="0" xfId="4" applyNumberFormat="1" applyFont="1" applyFill="1" applyBorder="1"/>
    <xf numFmtId="44" fontId="6" fillId="4" borderId="0" xfId="4" applyFont="1" applyFill="1" applyBorder="1" applyAlignment="1"/>
    <xf numFmtId="44" fontId="5" fillId="4" borderId="0" xfId="4" applyFont="1" applyFill="1" applyBorder="1"/>
    <xf numFmtId="170" fontId="6" fillId="4" borderId="0" xfId="2" applyNumberFormat="1" applyFont="1" applyFill="1" applyBorder="1"/>
    <xf numFmtId="39" fontId="6" fillId="4" borderId="0" xfId="2" applyNumberFormat="1" applyFont="1" applyFill="1" applyBorder="1"/>
    <xf numFmtId="167" fontId="6" fillId="4" borderId="0" xfId="2" applyNumberFormat="1" applyFont="1" applyFill="1" applyBorder="1"/>
    <xf numFmtId="44" fontId="6" fillId="4" borderId="0" xfId="4" applyFont="1" applyFill="1" applyBorder="1"/>
    <xf numFmtId="164" fontId="22" fillId="3" borderId="5" xfId="4" applyNumberFormat="1" applyFont="1" applyFill="1" applyBorder="1"/>
    <xf numFmtId="164" fontId="4" fillId="3" borderId="0" xfId="4" applyNumberFormat="1" applyFont="1" applyFill="1" applyBorder="1"/>
    <xf numFmtId="168" fontId="4" fillId="3" borderId="0" xfId="2" applyNumberFormat="1" applyFont="1" applyFill="1" applyBorder="1"/>
    <xf numFmtId="171" fontId="4" fillId="3" borderId="0" xfId="2" applyNumberFormat="1" applyFont="1" applyFill="1" applyBorder="1"/>
    <xf numFmtId="171" fontId="4" fillId="3" borderId="0" xfId="4" applyNumberFormat="1" applyFont="1" applyFill="1" applyBorder="1"/>
    <xf numFmtId="14" fontId="4" fillId="3" borderId="0" xfId="4" applyNumberFormat="1" applyFont="1" applyFill="1" applyBorder="1"/>
    <xf numFmtId="0" fontId="2" fillId="4" borderId="8" xfId="5" applyFont="1" applyFill="1" applyBorder="1"/>
    <xf numFmtId="0" fontId="2" fillId="4" borderId="5" xfId="5" applyFont="1" applyFill="1" applyBorder="1"/>
    <xf numFmtId="0" fontId="2" fillId="4" borderId="0" xfId="5" applyFont="1" applyFill="1" applyAlignment="1">
      <alignment horizontal="justify"/>
    </xf>
    <xf numFmtId="0" fontId="2" fillId="4" borderId="3" xfId="5" applyFont="1" applyFill="1" applyBorder="1"/>
    <xf numFmtId="0" fontId="2" fillId="4" borderId="0" xfId="0" applyFont="1" applyFill="1" applyBorder="1"/>
    <xf numFmtId="41" fontId="23" fillId="4" borderId="0" xfId="0" applyNumberFormat="1" applyFont="1" applyFill="1" applyBorder="1"/>
    <xf numFmtId="42" fontId="24" fillId="4" borderId="9" xfId="0" applyNumberFormat="1" applyFont="1" applyFill="1" applyBorder="1"/>
    <xf numFmtId="42" fontId="18" fillId="3" borderId="0" xfId="1" applyNumberFormat="1" applyFont="1" applyFill="1" applyBorder="1"/>
    <xf numFmtId="172" fontId="5" fillId="4" borderId="9" xfId="7" applyNumberFormat="1" applyFont="1" applyFill="1" applyBorder="1"/>
    <xf numFmtId="9" fontId="23" fillId="3" borderId="0" xfId="8" applyFont="1" applyFill="1" applyBorder="1"/>
  </cellXfs>
  <cellStyles count="9">
    <cellStyle name="Comma" xfId="1" builtinId="3"/>
    <cellStyle name="Comma 2" xfId="2"/>
    <cellStyle name="Currency" xfId="3" builtinId="4"/>
    <cellStyle name="Currency 2" xfId="4"/>
    <cellStyle name="Normal" xfId="0" builtinId="0"/>
    <cellStyle name="Normal 2" xfId="5"/>
    <cellStyle name="Normal 3" xfId="6"/>
    <cellStyle name="Percent" xfId="7" builtinId="5"/>
    <cellStyle name="Percent 2"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AC106"/>
  <sheetViews>
    <sheetView tabSelected="1" workbookViewId="0"/>
  </sheetViews>
  <sheetFormatPr defaultRowHeight="12.75"/>
  <cols>
    <col min="1" max="3" width="9.140625" style="5"/>
    <col min="4" max="4" width="42.5703125" style="5" customWidth="1"/>
    <col min="5" max="16384" width="9.140625" style="5"/>
  </cols>
  <sheetData>
    <row r="1" spans="1:29">
      <c r="A1" s="3"/>
      <c r="B1" s="3"/>
      <c r="C1" s="3"/>
      <c r="D1" s="3"/>
      <c r="E1" s="3"/>
      <c r="F1" s="3"/>
      <c r="G1" s="3"/>
      <c r="H1" s="3"/>
      <c r="I1" s="3"/>
      <c r="J1" s="3"/>
      <c r="K1" s="3"/>
      <c r="L1" s="3"/>
      <c r="M1" s="4"/>
      <c r="N1" s="4"/>
      <c r="O1" s="4"/>
      <c r="P1" s="4"/>
      <c r="Q1" s="4"/>
      <c r="R1" s="4"/>
      <c r="S1" s="4"/>
      <c r="T1" s="4"/>
      <c r="U1" s="4"/>
      <c r="V1" s="4"/>
      <c r="W1" s="4"/>
      <c r="X1" s="4"/>
      <c r="Y1" s="4"/>
      <c r="Z1" s="4"/>
      <c r="AA1" s="4"/>
      <c r="AB1" s="4"/>
      <c r="AC1" s="4"/>
    </row>
    <row r="2" spans="1:29">
      <c r="A2" s="3"/>
      <c r="B2" s="3"/>
      <c r="C2" s="3"/>
      <c r="D2" s="3"/>
      <c r="E2" s="3"/>
      <c r="F2" s="3"/>
      <c r="G2" s="3"/>
      <c r="H2" s="3"/>
      <c r="I2" s="3"/>
      <c r="J2" s="3"/>
      <c r="K2" s="3"/>
      <c r="L2" s="3"/>
      <c r="M2" s="4"/>
      <c r="N2" s="4"/>
      <c r="O2" s="4"/>
      <c r="P2" s="4"/>
      <c r="Q2" s="4"/>
      <c r="R2" s="4"/>
      <c r="S2" s="4"/>
      <c r="T2" s="4"/>
      <c r="U2" s="4"/>
      <c r="V2" s="4"/>
      <c r="W2" s="4"/>
      <c r="X2" s="4"/>
      <c r="Y2" s="4"/>
      <c r="Z2" s="4"/>
      <c r="AA2" s="4"/>
      <c r="AB2" s="4"/>
      <c r="AC2" s="4"/>
    </row>
    <row r="3" spans="1:29">
      <c r="A3" s="3"/>
      <c r="B3" s="3"/>
      <c r="C3" s="3"/>
      <c r="D3" s="3"/>
      <c r="E3" s="3"/>
      <c r="F3" s="3"/>
      <c r="G3" s="3"/>
      <c r="H3" s="3"/>
      <c r="I3" s="3"/>
      <c r="J3" s="3"/>
      <c r="K3" s="3"/>
      <c r="L3" s="3"/>
      <c r="M3" s="4"/>
      <c r="N3" s="4"/>
      <c r="O3" s="4"/>
      <c r="P3" s="4"/>
      <c r="Q3" s="4"/>
      <c r="R3" s="4"/>
      <c r="S3" s="4"/>
      <c r="T3" s="4"/>
      <c r="U3" s="4"/>
      <c r="V3" s="4"/>
      <c r="W3" s="4"/>
      <c r="X3" s="4"/>
      <c r="Y3" s="4"/>
      <c r="Z3" s="4"/>
      <c r="AA3" s="4"/>
      <c r="AB3" s="4"/>
      <c r="AC3" s="4"/>
    </row>
    <row r="4" spans="1:29">
      <c r="A4" s="3"/>
      <c r="B4" s="3"/>
      <c r="C4" s="3"/>
      <c r="D4" s="3"/>
      <c r="E4" s="3"/>
      <c r="F4" s="3"/>
      <c r="G4" s="3"/>
      <c r="H4" s="3"/>
      <c r="I4" s="3"/>
      <c r="J4" s="3"/>
      <c r="K4" s="3"/>
      <c r="L4" s="3"/>
      <c r="M4" s="4"/>
      <c r="N4" s="4"/>
      <c r="O4" s="4"/>
      <c r="P4" s="4"/>
      <c r="Q4" s="4"/>
      <c r="R4" s="4"/>
      <c r="S4" s="4"/>
      <c r="T4" s="4"/>
      <c r="U4" s="4"/>
      <c r="V4" s="4"/>
      <c r="W4" s="4"/>
      <c r="X4" s="4"/>
      <c r="Y4" s="4"/>
      <c r="Z4" s="4"/>
      <c r="AA4" s="4"/>
      <c r="AB4" s="4"/>
      <c r="AC4" s="4"/>
    </row>
    <row r="5" spans="1:29">
      <c r="A5" s="3"/>
      <c r="B5" s="3"/>
      <c r="C5" s="3"/>
      <c r="D5" s="3"/>
      <c r="E5" s="3"/>
      <c r="F5" s="3"/>
      <c r="G5" s="3"/>
      <c r="H5" s="3"/>
      <c r="I5" s="3"/>
      <c r="J5" s="3"/>
      <c r="K5" s="3"/>
      <c r="L5" s="3"/>
      <c r="M5" s="4"/>
      <c r="N5" s="4"/>
      <c r="O5" s="4"/>
      <c r="P5" s="4"/>
      <c r="Q5" s="4"/>
      <c r="R5" s="4"/>
      <c r="S5" s="4"/>
      <c r="T5" s="4"/>
      <c r="U5" s="4"/>
      <c r="V5" s="4"/>
      <c r="W5" s="4"/>
      <c r="X5" s="4"/>
      <c r="Y5" s="4"/>
      <c r="Z5" s="4"/>
      <c r="AA5" s="4"/>
      <c r="AB5" s="4"/>
      <c r="AC5" s="4"/>
    </row>
    <row r="6" spans="1:29">
      <c r="A6" s="3"/>
      <c r="B6" s="3"/>
      <c r="C6" s="3"/>
      <c r="D6" s="3"/>
      <c r="E6" s="3"/>
      <c r="F6" s="3"/>
      <c r="G6" s="3"/>
      <c r="H6" s="3"/>
      <c r="I6" s="3"/>
      <c r="J6" s="3"/>
      <c r="K6" s="3"/>
      <c r="L6" s="3"/>
      <c r="M6" s="4"/>
      <c r="N6" s="4"/>
      <c r="O6" s="4"/>
      <c r="P6" s="4"/>
      <c r="Q6" s="4"/>
      <c r="R6" s="4"/>
      <c r="S6" s="4"/>
      <c r="T6" s="4"/>
      <c r="U6" s="4"/>
      <c r="V6" s="4"/>
      <c r="W6" s="4"/>
      <c r="X6" s="4"/>
      <c r="Y6" s="4"/>
      <c r="Z6" s="4"/>
      <c r="AA6" s="4"/>
      <c r="AB6" s="4"/>
      <c r="AC6" s="4"/>
    </row>
    <row r="7" spans="1:29">
      <c r="A7" s="3"/>
      <c r="B7" s="3"/>
      <c r="C7" s="3"/>
      <c r="D7" s="3"/>
      <c r="E7" s="3"/>
      <c r="F7" s="3"/>
      <c r="G7" s="3"/>
      <c r="H7" s="3"/>
      <c r="I7" s="3"/>
      <c r="J7" s="3"/>
      <c r="K7" s="3"/>
      <c r="L7" s="3"/>
      <c r="M7" s="4"/>
      <c r="N7" s="4"/>
      <c r="O7" s="4"/>
      <c r="P7" s="4"/>
      <c r="Q7" s="4"/>
      <c r="R7" s="4"/>
      <c r="S7" s="4"/>
      <c r="T7" s="4"/>
      <c r="U7" s="4"/>
      <c r="V7" s="4"/>
      <c r="W7" s="4"/>
      <c r="X7" s="4"/>
      <c r="Y7" s="4"/>
      <c r="Z7" s="4"/>
      <c r="AA7" s="4"/>
      <c r="AB7" s="4"/>
      <c r="AC7" s="4"/>
    </row>
    <row r="8" spans="1:29">
      <c r="A8" s="3"/>
      <c r="B8" s="3"/>
      <c r="C8" s="3"/>
      <c r="D8" s="3"/>
      <c r="E8" s="3"/>
      <c r="F8" s="3"/>
      <c r="G8" s="3"/>
      <c r="H8" s="3"/>
      <c r="I8" s="3"/>
      <c r="J8" s="3"/>
      <c r="K8" s="3"/>
      <c r="L8" s="3"/>
      <c r="M8" s="4"/>
      <c r="N8" s="4"/>
      <c r="O8" s="4"/>
      <c r="P8" s="4"/>
      <c r="Q8" s="4"/>
      <c r="R8" s="4"/>
      <c r="S8" s="4"/>
      <c r="T8" s="4"/>
      <c r="U8" s="4"/>
      <c r="V8" s="4"/>
      <c r="W8" s="4"/>
      <c r="X8" s="4"/>
      <c r="Y8" s="4"/>
      <c r="Z8" s="4"/>
      <c r="AA8" s="4"/>
      <c r="AB8" s="4"/>
      <c r="AC8" s="4"/>
    </row>
    <row r="9" spans="1:29">
      <c r="A9" s="3"/>
      <c r="B9" s="3"/>
      <c r="C9" s="3"/>
      <c r="D9" s="3"/>
      <c r="E9" s="3"/>
      <c r="F9" s="3"/>
      <c r="G9" s="3"/>
      <c r="H9" s="3"/>
      <c r="I9" s="3"/>
      <c r="J9" s="3"/>
      <c r="K9" s="3"/>
      <c r="L9" s="3"/>
      <c r="M9" s="4"/>
      <c r="N9" s="4"/>
      <c r="O9" s="4"/>
      <c r="P9" s="4"/>
      <c r="Q9" s="4"/>
      <c r="R9" s="4"/>
      <c r="S9" s="4"/>
      <c r="T9" s="4"/>
      <c r="U9" s="4"/>
      <c r="V9" s="4"/>
      <c r="W9" s="4"/>
      <c r="X9" s="4"/>
      <c r="Y9" s="4"/>
      <c r="Z9" s="4"/>
      <c r="AA9" s="4"/>
      <c r="AB9" s="4"/>
      <c r="AC9" s="4"/>
    </row>
    <row r="10" spans="1:29">
      <c r="A10" s="3"/>
      <c r="B10" s="3"/>
      <c r="C10" s="3"/>
      <c r="D10" s="3"/>
      <c r="E10" s="3"/>
      <c r="F10" s="3"/>
      <c r="G10" s="3"/>
      <c r="H10" s="3"/>
      <c r="I10" s="3"/>
      <c r="J10" s="3"/>
      <c r="K10" s="3"/>
      <c r="L10" s="3"/>
      <c r="M10" s="4"/>
      <c r="N10" s="4"/>
      <c r="O10" s="4"/>
      <c r="P10" s="4"/>
      <c r="Q10" s="4"/>
      <c r="R10" s="4"/>
      <c r="S10" s="4"/>
      <c r="T10" s="4"/>
      <c r="U10" s="4"/>
      <c r="V10" s="4"/>
      <c r="W10" s="4"/>
      <c r="X10" s="4"/>
      <c r="Y10" s="4"/>
      <c r="Z10" s="4"/>
      <c r="AA10" s="4"/>
      <c r="AB10" s="4"/>
      <c r="AC10" s="4"/>
    </row>
    <row r="11" spans="1:29">
      <c r="A11" s="3"/>
      <c r="B11" s="3"/>
      <c r="C11" s="3"/>
      <c r="D11" s="3"/>
      <c r="E11" s="3"/>
      <c r="F11" s="3"/>
      <c r="G11" s="3"/>
      <c r="H11" s="3"/>
      <c r="I11" s="3"/>
      <c r="J11" s="3"/>
      <c r="K11" s="3"/>
      <c r="L11" s="3"/>
      <c r="M11" s="4"/>
      <c r="N11" s="4"/>
      <c r="O11" s="4"/>
      <c r="P11" s="4"/>
      <c r="Q11" s="4"/>
      <c r="R11" s="4"/>
      <c r="S11" s="4"/>
      <c r="T11" s="4"/>
      <c r="U11" s="4"/>
      <c r="V11" s="4"/>
      <c r="W11" s="4"/>
      <c r="X11" s="4"/>
      <c r="Y11" s="4"/>
      <c r="Z11" s="4"/>
      <c r="AA11" s="4"/>
      <c r="AB11" s="4"/>
      <c r="AC11" s="4"/>
    </row>
    <row r="12" spans="1:29" ht="59.25">
      <c r="A12" s="3"/>
      <c r="B12" s="3"/>
      <c r="C12" s="3"/>
      <c r="D12" s="6" t="s">
        <v>32</v>
      </c>
      <c r="E12" s="3"/>
      <c r="F12" s="7"/>
      <c r="G12" s="3"/>
      <c r="H12" s="3"/>
      <c r="I12" s="3"/>
      <c r="J12" s="3"/>
      <c r="K12" s="3"/>
      <c r="L12" s="3"/>
      <c r="M12" s="4"/>
      <c r="N12" s="4"/>
      <c r="O12" s="4"/>
      <c r="P12" s="4"/>
      <c r="Q12" s="4"/>
      <c r="R12" s="4"/>
      <c r="S12" s="4"/>
      <c r="T12" s="4"/>
      <c r="U12" s="4"/>
      <c r="V12" s="4"/>
      <c r="W12" s="4"/>
      <c r="X12" s="4"/>
      <c r="Y12" s="4"/>
      <c r="Z12" s="4"/>
      <c r="AA12" s="4"/>
      <c r="AB12" s="4"/>
      <c r="AC12" s="4"/>
    </row>
    <row r="13" spans="1:29">
      <c r="A13" s="3"/>
      <c r="B13" s="3"/>
      <c r="C13" s="3"/>
      <c r="D13" s="3"/>
      <c r="E13" s="3"/>
      <c r="F13" s="3"/>
      <c r="G13" s="3"/>
      <c r="H13" s="3"/>
      <c r="I13" s="3"/>
      <c r="J13" s="3"/>
      <c r="K13" s="3"/>
      <c r="L13" s="3"/>
      <c r="M13" s="4"/>
      <c r="N13" s="4"/>
      <c r="O13" s="4"/>
      <c r="P13" s="4"/>
      <c r="Q13" s="4"/>
      <c r="R13" s="4"/>
      <c r="S13" s="4"/>
      <c r="T13" s="4"/>
      <c r="U13" s="4"/>
      <c r="V13" s="4"/>
      <c r="W13" s="4"/>
      <c r="X13" s="4"/>
      <c r="Y13" s="4"/>
      <c r="Z13" s="4"/>
      <c r="AA13" s="4"/>
      <c r="AB13" s="4"/>
      <c r="AC13" s="4"/>
    </row>
    <row r="14" spans="1:29" ht="23.25">
      <c r="A14" s="3"/>
      <c r="B14" s="3"/>
      <c r="C14" s="3"/>
      <c r="D14" s="8" t="s">
        <v>80</v>
      </c>
      <c r="E14" s="3"/>
      <c r="F14" s="3"/>
      <c r="G14" s="3"/>
      <c r="H14" s="3"/>
      <c r="I14" s="3"/>
      <c r="J14" s="3"/>
      <c r="K14" s="3"/>
      <c r="L14" s="3"/>
      <c r="M14" s="4"/>
      <c r="N14" s="4"/>
      <c r="O14" s="4"/>
      <c r="P14" s="4"/>
      <c r="Q14" s="4"/>
      <c r="R14" s="4"/>
      <c r="S14" s="4"/>
      <c r="T14" s="4"/>
      <c r="U14" s="4"/>
      <c r="V14" s="4"/>
      <c r="W14" s="4"/>
      <c r="X14" s="4"/>
      <c r="Y14" s="4"/>
      <c r="Z14" s="4"/>
      <c r="AA14" s="4"/>
      <c r="AB14" s="4"/>
      <c r="AC14" s="4"/>
    </row>
    <row r="15" spans="1:29">
      <c r="A15" s="3"/>
      <c r="B15" s="3"/>
      <c r="C15" s="3"/>
      <c r="D15" s="3"/>
      <c r="E15" s="3"/>
      <c r="F15" s="3"/>
      <c r="G15" s="3"/>
      <c r="H15" s="3"/>
      <c r="I15" s="3"/>
      <c r="J15" s="3"/>
      <c r="K15" s="3"/>
      <c r="L15" s="3"/>
      <c r="M15" s="4"/>
      <c r="N15" s="4"/>
      <c r="O15" s="4"/>
      <c r="P15" s="4"/>
      <c r="Q15" s="4"/>
      <c r="R15" s="4"/>
      <c r="S15" s="4"/>
      <c r="T15" s="4"/>
      <c r="U15" s="4"/>
      <c r="V15" s="4"/>
      <c r="W15" s="4"/>
      <c r="X15" s="4"/>
      <c r="Y15" s="4"/>
      <c r="Z15" s="4"/>
      <c r="AA15" s="4"/>
      <c r="AB15" s="4"/>
      <c r="AC15" s="4"/>
    </row>
    <row r="16" spans="1:29">
      <c r="A16" s="3"/>
      <c r="B16" s="3"/>
      <c r="C16" s="3"/>
      <c r="D16" s="3"/>
      <c r="E16" s="3"/>
      <c r="F16" s="3"/>
      <c r="G16" s="3"/>
      <c r="H16" s="3"/>
      <c r="I16" s="3"/>
      <c r="J16" s="3"/>
      <c r="K16" s="3"/>
      <c r="L16" s="3"/>
      <c r="M16" s="4"/>
      <c r="N16" s="4"/>
      <c r="O16" s="4"/>
      <c r="P16" s="4"/>
      <c r="Q16" s="4"/>
      <c r="R16" s="4"/>
      <c r="S16" s="4"/>
      <c r="T16" s="4"/>
      <c r="U16" s="4"/>
      <c r="V16" s="4"/>
      <c r="W16" s="4"/>
      <c r="X16" s="4"/>
      <c r="Y16" s="4"/>
      <c r="Z16" s="4"/>
      <c r="AA16" s="4"/>
      <c r="AB16" s="4"/>
      <c r="AC16" s="4"/>
    </row>
    <row r="17" spans="1:29" ht="15">
      <c r="A17" s="3"/>
      <c r="B17" s="3"/>
      <c r="C17" s="3"/>
      <c r="D17" s="9"/>
      <c r="E17" s="3"/>
      <c r="F17" s="3"/>
      <c r="G17" s="3"/>
      <c r="H17" s="3"/>
      <c r="I17" s="3"/>
      <c r="J17" s="3"/>
      <c r="K17" s="3"/>
      <c r="L17" s="3"/>
      <c r="M17" s="4"/>
      <c r="N17" s="4"/>
      <c r="O17" s="4"/>
      <c r="P17" s="4"/>
      <c r="Q17" s="4"/>
      <c r="R17" s="4"/>
      <c r="S17" s="4"/>
      <c r="T17" s="4"/>
      <c r="U17" s="4"/>
      <c r="V17" s="4"/>
      <c r="W17" s="4"/>
      <c r="X17" s="4"/>
      <c r="Y17" s="4"/>
      <c r="Z17" s="4"/>
      <c r="AA17" s="4"/>
      <c r="AB17" s="4"/>
      <c r="AC17" s="4"/>
    </row>
    <row r="18" spans="1:29" ht="15.75">
      <c r="A18" s="3"/>
      <c r="B18" s="3"/>
      <c r="C18" s="3"/>
      <c r="D18" s="10" t="s">
        <v>0</v>
      </c>
      <c r="E18" s="3"/>
      <c r="F18" s="3"/>
      <c r="G18" s="3"/>
      <c r="H18" s="3"/>
      <c r="I18" s="3"/>
      <c r="J18" s="3"/>
      <c r="K18" s="3"/>
      <c r="L18" s="3"/>
      <c r="M18" s="4"/>
      <c r="N18" s="4"/>
      <c r="O18" s="4"/>
      <c r="P18" s="4"/>
      <c r="Q18" s="4"/>
      <c r="R18" s="4"/>
      <c r="S18" s="4"/>
      <c r="T18" s="4"/>
      <c r="U18" s="4"/>
      <c r="V18" s="4"/>
      <c r="W18" s="4"/>
      <c r="X18" s="4"/>
      <c r="Y18" s="4"/>
      <c r="Z18" s="4"/>
      <c r="AA18" s="4"/>
      <c r="AB18" s="4"/>
      <c r="AC18" s="4"/>
    </row>
    <row r="19" spans="1:29" ht="15.75">
      <c r="A19" s="3"/>
      <c r="B19" s="3"/>
      <c r="C19" s="3"/>
      <c r="D19" s="11" t="s">
        <v>1</v>
      </c>
      <c r="E19" s="3"/>
      <c r="F19" s="3"/>
      <c r="G19" s="3"/>
      <c r="H19" s="3"/>
      <c r="I19" s="3"/>
      <c r="J19" s="3"/>
      <c r="K19" s="3"/>
      <c r="L19" s="3"/>
      <c r="M19" s="4"/>
      <c r="N19" s="4"/>
      <c r="O19" s="4"/>
      <c r="P19" s="4"/>
      <c r="Q19" s="4"/>
      <c r="R19" s="4"/>
      <c r="S19" s="4"/>
      <c r="T19" s="4"/>
      <c r="U19" s="4"/>
      <c r="V19" s="4"/>
      <c r="W19" s="4"/>
      <c r="X19" s="4"/>
      <c r="Y19" s="4"/>
      <c r="Z19" s="4"/>
      <c r="AA19" s="4"/>
      <c r="AB19" s="4"/>
      <c r="AC19" s="4"/>
    </row>
    <row r="20" spans="1:29" ht="15.75">
      <c r="A20" s="3"/>
      <c r="B20" s="3"/>
      <c r="C20" s="3"/>
      <c r="D20" s="12" t="s">
        <v>2</v>
      </c>
      <c r="E20" s="3"/>
      <c r="F20" s="3"/>
      <c r="G20" s="3"/>
      <c r="H20" s="3"/>
      <c r="I20" s="3"/>
      <c r="J20" s="3"/>
      <c r="K20" s="3"/>
      <c r="L20" s="3"/>
      <c r="M20" s="4"/>
      <c r="N20" s="4"/>
      <c r="O20" s="4"/>
      <c r="P20" s="4"/>
      <c r="Q20" s="4"/>
      <c r="R20" s="4"/>
      <c r="S20" s="4"/>
      <c r="T20" s="4"/>
      <c r="U20" s="4"/>
      <c r="V20" s="4"/>
      <c r="W20" s="4"/>
      <c r="X20" s="4"/>
      <c r="Y20" s="4"/>
      <c r="Z20" s="4"/>
      <c r="AA20" s="4"/>
      <c r="AB20" s="4"/>
      <c r="AC20" s="4"/>
    </row>
    <row r="21" spans="1:29" ht="15.75">
      <c r="A21" s="3"/>
      <c r="B21" s="3"/>
      <c r="C21" s="3"/>
      <c r="D21" s="13" t="s">
        <v>3</v>
      </c>
      <c r="E21" s="3"/>
      <c r="F21" s="3"/>
      <c r="G21" s="3"/>
      <c r="H21" s="3"/>
      <c r="I21" s="3"/>
      <c r="J21" s="3"/>
      <c r="K21" s="3"/>
      <c r="L21" s="3"/>
      <c r="M21" s="4"/>
      <c r="N21" s="4"/>
      <c r="O21" s="4"/>
      <c r="P21" s="4"/>
      <c r="Q21" s="4"/>
      <c r="R21" s="4"/>
      <c r="S21" s="4"/>
      <c r="T21" s="4"/>
      <c r="U21" s="4"/>
      <c r="V21" s="4"/>
      <c r="W21" s="4"/>
      <c r="X21" s="4"/>
      <c r="Y21" s="4"/>
      <c r="Z21" s="4"/>
      <c r="AA21" s="4"/>
      <c r="AB21" s="4"/>
      <c r="AC21" s="4"/>
    </row>
    <row r="22" spans="1:29" ht="15.75">
      <c r="A22" s="3"/>
      <c r="B22" s="3"/>
      <c r="C22" s="3"/>
      <c r="D22" s="14" t="s">
        <v>4</v>
      </c>
      <c r="E22" s="3"/>
      <c r="F22" s="3"/>
      <c r="G22" s="3"/>
      <c r="H22" s="3"/>
      <c r="I22" s="3"/>
      <c r="J22" s="3"/>
      <c r="K22" s="3"/>
      <c r="L22" s="3"/>
      <c r="M22" s="4"/>
      <c r="N22" s="4"/>
      <c r="O22" s="4"/>
      <c r="P22" s="4"/>
      <c r="Q22" s="4"/>
      <c r="R22" s="4"/>
      <c r="S22" s="4"/>
      <c r="T22" s="4"/>
      <c r="U22" s="4"/>
      <c r="V22" s="4"/>
      <c r="W22" s="4"/>
      <c r="X22" s="4"/>
      <c r="Y22" s="4"/>
      <c r="Z22" s="4"/>
      <c r="AA22" s="4"/>
      <c r="AB22" s="4"/>
      <c r="AC22" s="4"/>
    </row>
    <row r="23" spans="1:29" ht="15">
      <c r="A23" s="3"/>
      <c r="B23" s="3"/>
      <c r="C23" s="3"/>
      <c r="D23" s="9"/>
      <c r="E23" s="3"/>
      <c r="F23" s="3"/>
      <c r="G23" s="3"/>
      <c r="H23" s="3"/>
      <c r="I23" s="3"/>
      <c r="J23" s="3"/>
      <c r="K23" s="3"/>
      <c r="L23" s="3"/>
      <c r="M23" s="4"/>
      <c r="N23" s="4"/>
      <c r="O23" s="4"/>
      <c r="P23" s="4"/>
      <c r="Q23" s="4"/>
      <c r="R23" s="4"/>
      <c r="S23" s="4"/>
      <c r="T23" s="4"/>
      <c r="U23" s="4"/>
      <c r="V23" s="4"/>
      <c r="W23" s="4"/>
      <c r="X23" s="4"/>
      <c r="Y23" s="4"/>
      <c r="Z23" s="4"/>
      <c r="AA23" s="4"/>
      <c r="AB23" s="4"/>
      <c r="AC23" s="4"/>
    </row>
    <row r="24" spans="1:29">
      <c r="A24" s="3"/>
      <c r="B24" s="3"/>
      <c r="C24" s="3"/>
      <c r="D24" s="53" t="s">
        <v>28</v>
      </c>
      <c r="E24" s="3"/>
      <c r="F24" s="3"/>
      <c r="G24" s="3"/>
      <c r="H24" s="3"/>
      <c r="I24" s="3"/>
      <c r="J24" s="3"/>
      <c r="K24" s="3"/>
      <c r="L24" s="3"/>
      <c r="M24" s="4"/>
      <c r="N24" s="4"/>
      <c r="O24" s="4"/>
      <c r="P24" s="4"/>
      <c r="Q24" s="4"/>
      <c r="R24" s="4"/>
      <c r="S24" s="4"/>
      <c r="T24" s="4"/>
      <c r="U24" s="4"/>
      <c r="V24" s="4"/>
      <c r="W24" s="4"/>
      <c r="X24" s="4"/>
      <c r="Y24" s="4"/>
      <c r="Z24" s="4"/>
      <c r="AA24" s="4"/>
      <c r="AB24" s="4"/>
      <c r="AC24" s="4"/>
    </row>
    <row r="25" spans="1:29">
      <c r="A25" s="3"/>
      <c r="B25" s="3"/>
      <c r="C25" s="3"/>
      <c r="D25" s="53" t="s">
        <v>29</v>
      </c>
      <c r="E25" s="3"/>
      <c r="F25" s="3"/>
      <c r="G25" s="3"/>
      <c r="H25" s="3"/>
      <c r="I25" s="3"/>
      <c r="J25" s="3"/>
      <c r="K25" s="3"/>
      <c r="L25" s="3"/>
      <c r="M25" s="4"/>
      <c r="N25" s="4"/>
      <c r="O25" s="4"/>
      <c r="P25" s="4"/>
      <c r="Q25" s="4"/>
      <c r="R25" s="4"/>
      <c r="S25" s="4"/>
      <c r="T25" s="4"/>
      <c r="U25" s="4"/>
      <c r="V25" s="4"/>
      <c r="W25" s="4"/>
      <c r="X25" s="4"/>
      <c r="Y25" s="4"/>
      <c r="Z25" s="4"/>
      <c r="AA25" s="4"/>
      <c r="AB25" s="4"/>
      <c r="AC25" s="4"/>
    </row>
    <row r="26" spans="1:29">
      <c r="A26" s="3"/>
      <c r="B26" s="3"/>
      <c r="C26" s="3"/>
      <c r="D26" s="53" t="s">
        <v>30</v>
      </c>
      <c r="E26" s="3"/>
      <c r="F26" s="3"/>
      <c r="G26" s="3"/>
      <c r="H26" s="3"/>
      <c r="I26" s="3"/>
      <c r="J26" s="3"/>
      <c r="K26" s="3"/>
      <c r="L26" s="3"/>
      <c r="M26" s="4"/>
      <c r="N26" s="4"/>
      <c r="O26" s="4"/>
      <c r="P26" s="4"/>
      <c r="Q26" s="4"/>
      <c r="R26" s="4"/>
      <c r="S26" s="4"/>
      <c r="T26" s="4"/>
      <c r="U26" s="4"/>
      <c r="V26" s="4"/>
      <c r="W26" s="4"/>
      <c r="X26" s="4"/>
      <c r="Y26" s="4"/>
      <c r="Z26" s="4"/>
      <c r="AA26" s="4"/>
      <c r="AB26" s="4"/>
      <c r="AC26" s="4"/>
    </row>
    <row r="27" spans="1:29">
      <c r="A27" s="3"/>
      <c r="B27" s="3"/>
      <c r="C27" s="3"/>
      <c r="D27" s="53" t="s">
        <v>31</v>
      </c>
      <c r="E27" s="3"/>
      <c r="F27" s="3"/>
      <c r="G27" s="3"/>
      <c r="H27" s="3"/>
      <c r="I27" s="3"/>
      <c r="J27" s="3"/>
      <c r="K27" s="3"/>
      <c r="L27" s="3"/>
      <c r="M27" s="4"/>
      <c r="N27" s="4"/>
      <c r="O27" s="4"/>
      <c r="P27" s="4"/>
      <c r="Q27" s="4"/>
      <c r="R27" s="4"/>
      <c r="S27" s="4"/>
      <c r="T27" s="4"/>
      <c r="U27" s="4"/>
      <c r="V27" s="4"/>
      <c r="W27" s="4"/>
      <c r="X27" s="4"/>
      <c r="Y27" s="4"/>
      <c r="Z27" s="4"/>
      <c r="AA27" s="4"/>
      <c r="AB27" s="4"/>
      <c r="AC27" s="4"/>
    </row>
    <row r="28" spans="1:29">
      <c r="A28" s="3"/>
      <c r="B28" s="3"/>
      <c r="C28" s="3"/>
      <c r="D28" s="3"/>
      <c r="E28" s="3"/>
      <c r="F28" s="3"/>
      <c r="G28" s="3"/>
      <c r="H28" s="3"/>
      <c r="I28" s="3"/>
      <c r="J28" s="3"/>
      <c r="K28" s="3"/>
      <c r="L28" s="3"/>
      <c r="M28" s="4"/>
      <c r="N28" s="4"/>
      <c r="O28" s="4"/>
      <c r="P28" s="4"/>
      <c r="Q28" s="4"/>
      <c r="R28" s="4"/>
      <c r="S28" s="4"/>
      <c r="T28" s="4"/>
      <c r="U28" s="4"/>
      <c r="V28" s="4"/>
      <c r="W28" s="4"/>
      <c r="X28" s="4"/>
      <c r="Y28" s="4"/>
      <c r="Z28" s="4"/>
      <c r="AA28" s="4"/>
      <c r="AB28" s="4"/>
      <c r="AC28" s="4"/>
    </row>
    <row r="29" spans="1:29">
      <c r="A29" s="3"/>
      <c r="B29" s="3"/>
      <c r="C29" s="3"/>
      <c r="D29" s="3"/>
      <c r="E29" s="3"/>
      <c r="F29" s="3"/>
      <c r="G29" s="3"/>
      <c r="H29" s="3"/>
      <c r="I29" s="3"/>
      <c r="J29" s="3"/>
      <c r="K29" s="3"/>
      <c r="L29" s="3"/>
      <c r="M29" s="4"/>
      <c r="N29" s="4"/>
      <c r="O29" s="4"/>
      <c r="P29" s="4"/>
      <c r="Q29" s="4"/>
      <c r="R29" s="4"/>
      <c r="S29" s="4"/>
      <c r="T29" s="4"/>
      <c r="U29" s="4"/>
      <c r="V29" s="4"/>
      <c r="W29" s="4"/>
      <c r="X29" s="4"/>
      <c r="Y29" s="4"/>
      <c r="Z29" s="4"/>
      <c r="AA29" s="4"/>
      <c r="AB29" s="4"/>
      <c r="AC29" s="4"/>
    </row>
    <row r="30" spans="1:29">
      <c r="A30" s="3"/>
      <c r="B30" s="3"/>
      <c r="C30" s="3"/>
      <c r="D30" s="3"/>
      <c r="E30" s="3"/>
      <c r="F30" s="3"/>
      <c r="G30" s="3"/>
      <c r="H30" s="3"/>
      <c r="I30" s="3"/>
      <c r="J30" s="3"/>
      <c r="K30" s="3"/>
      <c r="L30" s="3"/>
      <c r="M30" s="4"/>
      <c r="N30" s="4"/>
      <c r="O30" s="4"/>
      <c r="P30" s="4"/>
      <c r="Q30" s="4"/>
      <c r="R30" s="4"/>
      <c r="S30" s="4"/>
      <c r="T30" s="4"/>
      <c r="U30" s="4"/>
      <c r="V30" s="4"/>
      <c r="W30" s="4"/>
      <c r="X30" s="4"/>
      <c r="Y30" s="4"/>
      <c r="Z30" s="4"/>
      <c r="AA30" s="4"/>
      <c r="AB30" s="4"/>
      <c r="AC30" s="4"/>
    </row>
    <row r="31" spans="1:29">
      <c r="A31" s="3"/>
      <c r="B31" s="3"/>
      <c r="C31" s="3"/>
      <c r="D31" s="3"/>
      <c r="E31" s="3"/>
      <c r="F31" s="3"/>
      <c r="G31" s="3"/>
      <c r="H31" s="3"/>
      <c r="I31" s="3"/>
      <c r="J31" s="3"/>
      <c r="K31" s="3"/>
      <c r="L31" s="3"/>
      <c r="M31" s="4"/>
      <c r="N31" s="4"/>
      <c r="O31" s="4"/>
      <c r="P31" s="4"/>
      <c r="Q31" s="4"/>
      <c r="R31" s="4"/>
      <c r="S31" s="4"/>
      <c r="T31" s="4"/>
      <c r="U31" s="4"/>
      <c r="V31" s="4"/>
      <c r="W31" s="4"/>
      <c r="X31" s="4"/>
      <c r="Y31" s="4"/>
      <c r="Z31" s="4"/>
      <c r="AA31" s="4"/>
      <c r="AB31" s="4"/>
      <c r="AC31" s="4"/>
    </row>
    <row r="32" spans="1:29">
      <c r="A32" s="3"/>
      <c r="B32" s="3"/>
      <c r="C32" s="3"/>
      <c r="D32" s="3"/>
      <c r="E32" s="3"/>
      <c r="F32" s="3"/>
      <c r="G32" s="3"/>
      <c r="H32" s="3"/>
      <c r="I32" s="3"/>
      <c r="J32" s="3"/>
      <c r="K32" s="3"/>
      <c r="L32" s="3"/>
      <c r="M32" s="4"/>
      <c r="N32" s="4"/>
      <c r="O32" s="4"/>
      <c r="P32" s="4"/>
      <c r="Q32" s="4"/>
      <c r="R32" s="4"/>
      <c r="S32" s="4"/>
      <c r="T32" s="4"/>
      <c r="U32" s="4"/>
      <c r="V32" s="4"/>
      <c r="W32" s="4"/>
      <c r="X32" s="4"/>
      <c r="Y32" s="4"/>
      <c r="Z32" s="4"/>
      <c r="AA32" s="4"/>
      <c r="AB32" s="4"/>
      <c r="AC32" s="4"/>
    </row>
    <row r="33" spans="1:29">
      <c r="A33" s="3"/>
      <c r="B33" s="3"/>
      <c r="C33" s="3"/>
      <c r="D33" s="3"/>
      <c r="E33" s="3"/>
      <c r="F33" s="3"/>
      <c r="G33" s="3"/>
      <c r="H33" s="3"/>
      <c r="I33" s="3"/>
      <c r="J33" s="3"/>
      <c r="K33" s="3"/>
      <c r="L33" s="3"/>
      <c r="M33" s="4"/>
      <c r="N33" s="4"/>
      <c r="O33" s="4"/>
      <c r="P33" s="4"/>
      <c r="Q33" s="4"/>
      <c r="R33" s="4"/>
      <c r="S33" s="4"/>
      <c r="T33" s="4"/>
      <c r="U33" s="4"/>
      <c r="V33" s="4"/>
      <c r="W33" s="4"/>
      <c r="X33" s="4"/>
      <c r="Y33" s="4"/>
      <c r="Z33" s="4"/>
      <c r="AA33" s="4"/>
      <c r="AB33" s="4"/>
      <c r="AC33" s="4"/>
    </row>
    <row r="34" spans="1:29">
      <c r="A34" s="3"/>
      <c r="B34" s="3"/>
      <c r="C34" s="3"/>
      <c r="D34" s="3"/>
      <c r="E34" s="3"/>
      <c r="F34" s="3"/>
      <c r="G34" s="3"/>
      <c r="H34" s="3"/>
      <c r="I34" s="3"/>
      <c r="J34" s="3"/>
      <c r="K34" s="3"/>
      <c r="L34" s="3"/>
      <c r="M34" s="4"/>
      <c r="N34" s="4"/>
      <c r="O34" s="4"/>
      <c r="P34" s="4"/>
      <c r="Q34" s="4"/>
      <c r="R34" s="4"/>
      <c r="S34" s="4"/>
      <c r="T34" s="4"/>
      <c r="U34" s="4"/>
      <c r="V34" s="4"/>
      <c r="W34" s="4"/>
      <c r="X34" s="4"/>
      <c r="Y34" s="4"/>
      <c r="Z34" s="4"/>
      <c r="AA34" s="4"/>
      <c r="AB34" s="4"/>
      <c r="AC34" s="4"/>
    </row>
    <row r="35" spans="1:29">
      <c r="A35" s="3"/>
      <c r="B35" s="3"/>
      <c r="C35" s="3"/>
      <c r="D35" s="3"/>
      <c r="E35" s="3"/>
      <c r="F35" s="3"/>
      <c r="G35" s="3"/>
      <c r="H35" s="3"/>
      <c r="I35" s="3"/>
      <c r="J35" s="3"/>
      <c r="K35" s="3"/>
      <c r="L35" s="3"/>
      <c r="M35" s="4"/>
      <c r="N35" s="4"/>
      <c r="O35" s="4"/>
      <c r="P35" s="4"/>
      <c r="Q35" s="4"/>
      <c r="R35" s="4"/>
      <c r="S35" s="4"/>
      <c r="T35" s="4"/>
      <c r="U35" s="4"/>
      <c r="V35" s="4"/>
      <c r="W35" s="4"/>
      <c r="X35" s="4"/>
      <c r="Y35" s="4"/>
      <c r="Z35" s="4"/>
      <c r="AA35" s="4"/>
      <c r="AB35" s="4"/>
      <c r="AC35" s="4"/>
    </row>
    <row r="36" spans="1:29">
      <c r="A36" s="3"/>
      <c r="B36" s="3"/>
      <c r="C36" s="3"/>
      <c r="D36" s="3"/>
      <c r="E36" s="3"/>
      <c r="F36" s="3"/>
      <c r="G36" s="3"/>
      <c r="H36" s="3"/>
      <c r="I36" s="3"/>
      <c r="J36" s="3"/>
      <c r="K36" s="3"/>
      <c r="L36" s="3"/>
      <c r="M36" s="4"/>
      <c r="N36" s="4"/>
      <c r="O36" s="4"/>
      <c r="P36" s="4"/>
      <c r="Q36" s="4"/>
      <c r="R36" s="4"/>
      <c r="S36" s="4"/>
      <c r="T36" s="4"/>
      <c r="U36" s="4"/>
      <c r="V36" s="4"/>
      <c r="W36" s="4"/>
      <c r="X36" s="4"/>
      <c r="Y36" s="4"/>
      <c r="Z36" s="4"/>
      <c r="AA36" s="4"/>
      <c r="AB36" s="4"/>
      <c r="AC36" s="4"/>
    </row>
    <row r="37" spans="1:29">
      <c r="A37" s="3"/>
      <c r="B37" s="3"/>
      <c r="C37" s="3"/>
      <c r="D37" s="3"/>
      <c r="E37" s="3"/>
      <c r="F37" s="3"/>
      <c r="G37" s="3"/>
      <c r="H37" s="3"/>
      <c r="I37" s="3"/>
      <c r="J37" s="3"/>
      <c r="K37" s="3"/>
      <c r="L37" s="3"/>
      <c r="M37" s="4"/>
      <c r="N37" s="4"/>
      <c r="O37" s="4"/>
      <c r="P37" s="4"/>
      <c r="Q37" s="4"/>
      <c r="R37" s="4"/>
      <c r="S37" s="4"/>
      <c r="T37" s="4"/>
      <c r="U37" s="4"/>
      <c r="V37" s="4"/>
      <c r="W37" s="4"/>
      <c r="X37" s="4"/>
      <c r="Y37" s="4"/>
      <c r="Z37" s="4"/>
      <c r="AA37" s="4"/>
      <c r="AB37" s="4"/>
      <c r="AC37" s="4"/>
    </row>
    <row r="38" spans="1:29">
      <c r="A38" s="3"/>
      <c r="B38" s="3"/>
      <c r="C38" s="3"/>
      <c r="D38" s="3"/>
      <c r="E38" s="3"/>
      <c r="F38" s="3"/>
      <c r="G38" s="3"/>
      <c r="H38" s="3"/>
      <c r="I38" s="3"/>
      <c r="J38" s="3"/>
      <c r="K38" s="3"/>
      <c r="L38" s="3"/>
      <c r="M38" s="4"/>
      <c r="N38" s="4"/>
      <c r="O38" s="4"/>
      <c r="P38" s="4"/>
      <c r="Q38" s="4"/>
      <c r="R38" s="4"/>
      <c r="S38" s="4"/>
      <c r="T38" s="4"/>
      <c r="U38" s="4"/>
      <c r="V38" s="4"/>
      <c r="W38" s="4"/>
      <c r="X38" s="4"/>
      <c r="Y38" s="4"/>
      <c r="Z38" s="4"/>
      <c r="AA38" s="4"/>
      <c r="AB38" s="4"/>
      <c r="AC38" s="4"/>
    </row>
    <row r="39" spans="1:29">
      <c r="A39" s="3"/>
      <c r="B39" s="3"/>
      <c r="C39" s="3"/>
      <c r="D39" s="3"/>
      <c r="E39" s="3"/>
      <c r="F39" s="3"/>
      <c r="G39" s="3"/>
      <c r="H39" s="3"/>
      <c r="I39" s="3"/>
      <c r="J39" s="3"/>
      <c r="K39" s="3"/>
      <c r="L39" s="3"/>
      <c r="M39" s="4"/>
      <c r="N39" s="4"/>
      <c r="O39" s="4"/>
      <c r="P39" s="4"/>
      <c r="Q39" s="4"/>
      <c r="R39" s="4"/>
      <c r="S39" s="4"/>
      <c r="T39" s="4"/>
      <c r="U39" s="4"/>
      <c r="V39" s="4"/>
      <c r="W39" s="4"/>
      <c r="X39" s="4"/>
      <c r="Y39" s="4"/>
      <c r="Z39" s="4"/>
      <c r="AA39" s="4"/>
      <c r="AB39" s="4"/>
      <c r="AC39" s="4"/>
    </row>
    <row r="40" spans="1:29">
      <c r="A40" s="3"/>
      <c r="B40" s="3"/>
      <c r="C40" s="3"/>
      <c r="D40" s="3"/>
      <c r="E40" s="3"/>
      <c r="F40" s="3"/>
      <c r="G40" s="3"/>
      <c r="H40" s="3"/>
      <c r="I40" s="3"/>
      <c r="J40" s="3"/>
      <c r="K40" s="3"/>
      <c r="L40" s="3"/>
      <c r="M40" s="4"/>
      <c r="N40" s="4"/>
      <c r="O40" s="4"/>
      <c r="P40" s="4"/>
      <c r="Q40" s="4"/>
      <c r="R40" s="4"/>
      <c r="S40" s="4"/>
      <c r="T40" s="4"/>
      <c r="U40" s="4"/>
      <c r="V40" s="4"/>
      <c r="W40" s="4"/>
      <c r="X40" s="4"/>
      <c r="Y40" s="4"/>
      <c r="Z40" s="4"/>
      <c r="AA40" s="4"/>
      <c r="AB40" s="4"/>
      <c r="AC40" s="4"/>
    </row>
    <row r="41" spans="1:29">
      <c r="A41" s="15"/>
      <c r="B41" s="15"/>
      <c r="C41" s="15"/>
      <c r="D41" s="15"/>
      <c r="E41" s="15"/>
      <c r="F41" s="15"/>
      <c r="G41" s="15"/>
      <c r="H41" s="15"/>
      <c r="I41" s="15"/>
      <c r="J41" s="15"/>
      <c r="K41" s="15"/>
      <c r="L41" s="15"/>
    </row>
    <row r="42" spans="1:29">
      <c r="A42" s="15"/>
      <c r="B42" s="15"/>
      <c r="C42" s="15"/>
      <c r="D42" s="15"/>
      <c r="E42" s="15"/>
      <c r="F42" s="15"/>
      <c r="G42" s="15"/>
      <c r="H42" s="15"/>
      <c r="I42" s="15"/>
      <c r="J42" s="15"/>
      <c r="K42" s="15"/>
      <c r="L42" s="15"/>
    </row>
    <row r="43" spans="1:29">
      <c r="A43" s="15"/>
      <c r="B43" s="15"/>
      <c r="C43" s="15"/>
      <c r="D43" s="15"/>
      <c r="E43" s="15"/>
      <c r="F43" s="15"/>
      <c r="G43" s="15"/>
      <c r="H43" s="15"/>
      <c r="I43" s="15"/>
      <c r="J43" s="15"/>
      <c r="K43" s="15"/>
      <c r="L43" s="15"/>
    </row>
    <row r="44" spans="1:29">
      <c r="A44" s="15"/>
      <c r="B44" s="15"/>
      <c r="C44" s="15"/>
      <c r="D44" s="15"/>
      <c r="E44" s="15"/>
      <c r="F44" s="15"/>
      <c r="G44" s="15"/>
      <c r="H44" s="15"/>
      <c r="I44" s="15"/>
      <c r="J44" s="15"/>
      <c r="K44" s="15"/>
      <c r="L44" s="15"/>
    </row>
    <row r="45" spans="1:29">
      <c r="A45" s="15"/>
      <c r="B45" s="15"/>
      <c r="C45" s="15"/>
      <c r="D45" s="15"/>
      <c r="E45" s="15"/>
      <c r="F45" s="15"/>
      <c r="G45" s="15"/>
      <c r="H45" s="15"/>
      <c r="I45" s="15"/>
      <c r="J45" s="15"/>
      <c r="K45" s="15"/>
      <c r="L45" s="15"/>
    </row>
    <row r="46" spans="1:29">
      <c r="A46" s="15"/>
      <c r="B46" s="15"/>
      <c r="C46" s="15"/>
      <c r="D46" s="15"/>
      <c r="E46" s="15"/>
      <c r="F46" s="15"/>
      <c r="G46" s="15"/>
      <c r="H46" s="15"/>
      <c r="I46" s="15"/>
      <c r="J46" s="15"/>
      <c r="K46" s="15"/>
      <c r="L46" s="15"/>
    </row>
    <row r="47" spans="1:29">
      <c r="A47" s="15"/>
      <c r="B47" s="15"/>
      <c r="C47" s="15"/>
      <c r="D47" s="15"/>
      <c r="E47" s="15"/>
      <c r="F47" s="15"/>
      <c r="G47" s="15"/>
      <c r="H47" s="15"/>
      <c r="I47" s="15"/>
      <c r="J47" s="15"/>
      <c r="K47" s="15"/>
      <c r="L47" s="15"/>
    </row>
    <row r="48" spans="1:29">
      <c r="A48" s="15"/>
      <c r="B48" s="15"/>
      <c r="C48" s="15"/>
      <c r="D48" s="15"/>
      <c r="E48" s="15"/>
      <c r="F48" s="15"/>
      <c r="G48" s="15"/>
      <c r="H48" s="15"/>
      <c r="I48" s="15"/>
      <c r="J48" s="15"/>
      <c r="K48" s="15"/>
      <c r="L48" s="15"/>
    </row>
    <row r="49" spans="1:12">
      <c r="A49" s="15"/>
      <c r="B49" s="15"/>
      <c r="C49" s="15"/>
      <c r="D49" s="15"/>
      <c r="E49" s="15"/>
      <c r="F49" s="15"/>
      <c r="G49" s="15"/>
      <c r="H49" s="15"/>
      <c r="I49" s="15"/>
      <c r="J49" s="15"/>
      <c r="K49" s="15"/>
      <c r="L49" s="15"/>
    </row>
    <row r="50" spans="1:12">
      <c r="A50" s="15"/>
      <c r="B50" s="15"/>
      <c r="C50" s="15"/>
      <c r="D50" s="15"/>
      <c r="E50" s="15"/>
      <c r="F50" s="15"/>
      <c r="G50" s="15"/>
      <c r="H50" s="15"/>
      <c r="I50" s="15"/>
      <c r="J50" s="15"/>
      <c r="K50" s="15"/>
      <c r="L50" s="15"/>
    </row>
    <row r="51" spans="1:12">
      <c r="A51" s="15"/>
      <c r="B51" s="15"/>
      <c r="C51" s="15"/>
      <c r="D51" s="15"/>
      <c r="E51" s="15"/>
      <c r="F51" s="15"/>
      <c r="G51" s="15"/>
      <c r="H51" s="15"/>
      <c r="I51" s="15"/>
      <c r="J51" s="15"/>
      <c r="K51" s="15"/>
      <c r="L51" s="15"/>
    </row>
    <row r="52" spans="1:12">
      <c r="A52" s="15"/>
      <c r="B52" s="15"/>
      <c r="C52" s="15"/>
      <c r="D52" s="15"/>
      <c r="E52" s="15"/>
      <c r="F52" s="15"/>
      <c r="G52" s="15"/>
      <c r="H52" s="15"/>
      <c r="I52" s="15"/>
      <c r="J52" s="15"/>
      <c r="K52" s="15"/>
      <c r="L52" s="15"/>
    </row>
    <row r="53" spans="1:12">
      <c r="A53" s="15"/>
      <c r="B53" s="15"/>
      <c r="C53" s="15"/>
      <c r="D53" s="15"/>
      <c r="E53" s="15"/>
      <c r="F53" s="15"/>
      <c r="G53" s="15"/>
      <c r="H53" s="15"/>
      <c r="I53" s="15"/>
      <c r="J53" s="15"/>
      <c r="K53" s="15"/>
      <c r="L53" s="15"/>
    </row>
    <row r="54" spans="1:12">
      <c r="A54" s="15"/>
      <c r="B54" s="15"/>
      <c r="C54" s="15"/>
      <c r="D54" s="15"/>
      <c r="E54" s="15"/>
      <c r="F54" s="15"/>
      <c r="G54" s="15"/>
      <c r="H54" s="15"/>
      <c r="I54" s="15"/>
      <c r="J54" s="15"/>
      <c r="K54" s="15"/>
      <c r="L54" s="15"/>
    </row>
    <row r="55" spans="1:12">
      <c r="A55" s="15"/>
      <c r="B55" s="15"/>
      <c r="C55" s="15"/>
      <c r="D55" s="15"/>
      <c r="E55" s="15"/>
      <c r="F55" s="15"/>
      <c r="G55" s="15"/>
      <c r="H55" s="15"/>
      <c r="I55" s="15"/>
      <c r="J55" s="15"/>
      <c r="K55" s="15"/>
      <c r="L55" s="15"/>
    </row>
    <row r="56" spans="1:12">
      <c r="A56" s="15"/>
      <c r="B56" s="15"/>
      <c r="C56" s="15"/>
      <c r="D56" s="15"/>
      <c r="E56" s="15"/>
      <c r="F56" s="15"/>
      <c r="G56" s="15"/>
      <c r="H56" s="15"/>
      <c r="I56" s="15"/>
      <c r="J56" s="15"/>
      <c r="K56" s="15"/>
      <c r="L56" s="15"/>
    </row>
    <row r="57" spans="1:12">
      <c r="A57" s="15"/>
      <c r="B57" s="15"/>
      <c r="C57" s="15"/>
      <c r="D57" s="15"/>
      <c r="E57" s="15"/>
      <c r="F57" s="15"/>
      <c r="G57" s="15"/>
      <c r="H57" s="15"/>
      <c r="I57" s="15"/>
      <c r="J57" s="15"/>
      <c r="K57" s="15"/>
      <c r="L57" s="15"/>
    </row>
    <row r="58" spans="1:12">
      <c r="A58" s="15"/>
      <c r="B58" s="15"/>
      <c r="C58" s="15"/>
      <c r="D58" s="15"/>
      <c r="E58" s="15"/>
      <c r="F58" s="15"/>
      <c r="G58" s="15"/>
      <c r="H58" s="15"/>
      <c r="I58" s="15"/>
      <c r="J58" s="15"/>
      <c r="K58" s="15"/>
      <c r="L58" s="15"/>
    </row>
    <row r="59" spans="1:12">
      <c r="A59" s="15"/>
      <c r="B59" s="15"/>
      <c r="C59" s="15"/>
      <c r="D59" s="15"/>
      <c r="E59" s="15"/>
      <c r="F59" s="15"/>
      <c r="G59" s="15"/>
      <c r="H59" s="15"/>
      <c r="I59" s="15"/>
      <c r="J59" s="15"/>
      <c r="K59" s="15"/>
      <c r="L59" s="15"/>
    </row>
    <row r="60" spans="1:12">
      <c r="A60" s="15"/>
      <c r="B60" s="15"/>
      <c r="C60" s="15"/>
      <c r="D60" s="15"/>
      <c r="E60" s="15"/>
      <c r="F60" s="15"/>
      <c r="G60" s="15"/>
      <c r="H60" s="15"/>
      <c r="I60" s="15"/>
      <c r="J60" s="15"/>
      <c r="K60" s="15"/>
      <c r="L60" s="15"/>
    </row>
    <row r="61" spans="1:12">
      <c r="A61" s="15"/>
      <c r="B61" s="15"/>
      <c r="C61" s="15"/>
      <c r="D61" s="15"/>
      <c r="E61" s="15"/>
      <c r="F61" s="15"/>
      <c r="G61" s="15"/>
      <c r="H61" s="15"/>
      <c r="I61" s="15"/>
      <c r="J61" s="15"/>
      <c r="K61" s="15"/>
      <c r="L61" s="15"/>
    </row>
    <row r="62" spans="1:12">
      <c r="A62" s="15"/>
      <c r="B62" s="15"/>
      <c r="C62" s="15"/>
      <c r="D62" s="15"/>
      <c r="E62" s="15"/>
      <c r="F62" s="15"/>
      <c r="G62" s="15"/>
      <c r="H62" s="15"/>
      <c r="I62" s="15"/>
      <c r="J62" s="15"/>
      <c r="K62" s="15"/>
      <c r="L62" s="15"/>
    </row>
    <row r="63" spans="1:12">
      <c r="A63" s="15"/>
      <c r="B63" s="15"/>
      <c r="C63" s="15"/>
      <c r="D63" s="15"/>
      <c r="E63" s="15"/>
      <c r="F63" s="15"/>
      <c r="G63" s="15"/>
      <c r="H63" s="15"/>
      <c r="I63" s="15"/>
      <c r="J63" s="15"/>
      <c r="K63" s="15"/>
      <c r="L63" s="15"/>
    </row>
    <row r="64" spans="1:12">
      <c r="A64" s="15"/>
      <c r="B64" s="15"/>
      <c r="C64" s="15"/>
      <c r="D64" s="15"/>
      <c r="E64" s="15"/>
      <c r="F64" s="15"/>
      <c r="G64" s="15"/>
      <c r="H64" s="15"/>
      <c r="I64" s="15"/>
      <c r="J64" s="15"/>
      <c r="K64" s="15"/>
      <c r="L64" s="15"/>
    </row>
    <row r="65" spans="1:12">
      <c r="A65" s="15"/>
      <c r="B65" s="15"/>
      <c r="C65" s="15"/>
      <c r="D65" s="15"/>
      <c r="E65" s="15"/>
      <c r="F65" s="15"/>
      <c r="G65" s="15"/>
      <c r="H65" s="15"/>
      <c r="I65" s="15"/>
      <c r="J65" s="15"/>
      <c r="K65" s="15"/>
      <c r="L65" s="15"/>
    </row>
    <row r="66" spans="1:12">
      <c r="A66" s="15"/>
      <c r="B66" s="15"/>
      <c r="C66" s="15"/>
      <c r="D66" s="15"/>
      <c r="E66" s="15"/>
      <c r="F66" s="15"/>
      <c r="G66" s="15"/>
      <c r="H66" s="15"/>
      <c r="I66" s="15"/>
      <c r="J66" s="15"/>
      <c r="K66" s="15"/>
      <c r="L66" s="15"/>
    </row>
    <row r="67" spans="1:12">
      <c r="A67" s="15"/>
      <c r="B67" s="15"/>
      <c r="C67" s="15"/>
      <c r="D67" s="15"/>
      <c r="E67" s="15"/>
      <c r="F67" s="15"/>
      <c r="G67" s="15"/>
      <c r="H67" s="15"/>
      <c r="I67" s="15"/>
      <c r="J67" s="15"/>
      <c r="K67" s="15"/>
      <c r="L67" s="15"/>
    </row>
    <row r="68" spans="1:12">
      <c r="A68" s="15"/>
      <c r="B68" s="15"/>
      <c r="C68" s="15"/>
      <c r="D68" s="15"/>
      <c r="E68" s="15"/>
      <c r="F68" s="15"/>
      <c r="G68" s="15"/>
      <c r="H68" s="15"/>
      <c r="I68" s="15"/>
      <c r="J68" s="15"/>
      <c r="K68" s="15"/>
      <c r="L68" s="15"/>
    </row>
    <row r="69" spans="1:12">
      <c r="A69" s="15"/>
      <c r="B69" s="15"/>
      <c r="C69" s="15"/>
      <c r="D69" s="15"/>
      <c r="E69" s="15"/>
      <c r="F69" s="15"/>
      <c r="G69" s="15"/>
      <c r="H69" s="15"/>
      <c r="I69" s="15"/>
      <c r="J69" s="15"/>
      <c r="K69" s="15"/>
      <c r="L69" s="15"/>
    </row>
    <row r="70" spans="1:12">
      <c r="A70" s="15"/>
      <c r="B70" s="15"/>
      <c r="C70" s="15"/>
      <c r="D70" s="15"/>
      <c r="E70" s="15"/>
      <c r="F70" s="15"/>
      <c r="G70" s="15"/>
      <c r="H70" s="15"/>
      <c r="I70" s="15"/>
      <c r="J70" s="15"/>
      <c r="K70" s="15"/>
      <c r="L70" s="15"/>
    </row>
    <row r="71" spans="1:12">
      <c r="A71" s="15"/>
      <c r="B71" s="15"/>
      <c r="C71" s="15"/>
      <c r="D71" s="15"/>
      <c r="E71" s="15"/>
      <c r="F71" s="15"/>
      <c r="G71" s="15"/>
      <c r="H71" s="15"/>
      <c r="I71" s="15"/>
      <c r="J71" s="15"/>
      <c r="K71" s="15"/>
      <c r="L71" s="15"/>
    </row>
    <row r="72" spans="1:12">
      <c r="A72" s="15"/>
      <c r="B72" s="15"/>
      <c r="C72" s="15"/>
      <c r="D72" s="15"/>
      <c r="E72" s="15"/>
      <c r="F72" s="15"/>
      <c r="G72" s="15"/>
      <c r="H72" s="15"/>
      <c r="I72" s="15"/>
      <c r="J72" s="15"/>
      <c r="K72" s="15"/>
      <c r="L72" s="15"/>
    </row>
    <row r="73" spans="1:12">
      <c r="A73" s="15"/>
      <c r="B73" s="15"/>
      <c r="C73" s="15"/>
      <c r="D73" s="15"/>
      <c r="E73" s="15"/>
      <c r="F73" s="15"/>
      <c r="G73" s="15"/>
      <c r="H73" s="15"/>
      <c r="I73" s="15"/>
      <c r="J73" s="15"/>
      <c r="K73" s="15"/>
      <c r="L73" s="15"/>
    </row>
    <row r="74" spans="1:12">
      <c r="A74" s="15"/>
      <c r="B74" s="15"/>
      <c r="C74" s="15"/>
      <c r="D74" s="15"/>
      <c r="E74" s="15"/>
      <c r="F74" s="15"/>
      <c r="G74" s="15"/>
      <c r="H74" s="15"/>
      <c r="I74" s="15"/>
      <c r="J74" s="15"/>
      <c r="K74" s="15"/>
      <c r="L74" s="15"/>
    </row>
    <row r="75" spans="1:12">
      <c r="A75" s="15"/>
      <c r="B75" s="15"/>
      <c r="C75" s="15"/>
      <c r="D75" s="15"/>
      <c r="E75" s="15"/>
      <c r="F75" s="15"/>
      <c r="G75" s="15"/>
      <c r="H75" s="15"/>
      <c r="I75" s="15"/>
      <c r="J75" s="15"/>
      <c r="K75" s="15"/>
      <c r="L75" s="15"/>
    </row>
    <row r="76" spans="1:12">
      <c r="A76" s="15"/>
      <c r="B76" s="15"/>
      <c r="C76" s="15"/>
      <c r="D76" s="15"/>
      <c r="E76" s="15"/>
      <c r="F76" s="15"/>
      <c r="G76" s="15"/>
      <c r="H76" s="15"/>
      <c r="I76" s="15"/>
      <c r="J76" s="15"/>
      <c r="K76" s="15"/>
      <c r="L76" s="15"/>
    </row>
    <row r="77" spans="1:12">
      <c r="A77" s="15"/>
      <c r="B77" s="15"/>
      <c r="C77" s="15"/>
      <c r="D77" s="15"/>
      <c r="E77" s="15"/>
      <c r="F77" s="15"/>
      <c r="G77" s="15"/>
      <c r="H77" s="15"/>
      <c r="I77" s="15"/>
      <c r="J77" s="15"/>
      <c r="K77" s="15"/>
      <c r="L77" s="15"/>
    </row>
    <row r="78" spans="1:12">
      <c r="A78" s="15"/>
      <c r="B78" s="15"/>
      <c r="C78" s="15"/>
      <c r="D78" s="15"/>
      <c r="E78" s="15"/>
      <c r="F78" s="15"/>
      <c r="G78" s="15"/>
      <c r="H78" s="15"/>
      <c r="I78" s="15"/>
      <c r="J78" s="15"/>
      <c r="K78" s="15"/>
      <c r="L78" s="15"/>
    </row>
    <row r="79" spans="1:12">
      <c r="A79" s="15"/>
      <c r="B79" s="15"/>
      <c r="C79" s="15"/>
      <c r="D79" s="15"/>
      <c r="E79" s="15"/>
      <c r="F79" s="15"/>
      <c r="G79" s="15"/>
      <c r="H79" s="15"/>
      <c r="I79" s="15"/>
      <c r="J79" s="15"/>
      <c r="K79" s="15"/>
      <c r="L79" s="15"/>
    </row>
    <row r="80" spans="1:12">
      <c r="A80" s="15"/>
      <c r="B80" s="15"/>
      <c r="C80" s="15"/>
      <c r="D80" s="15"/>
      <c r="E80" s="15"/>
      <c r="F80" s="15"/>
      <c r="G80" s="15"/>
      <c r="H80" s="15"/>
      <c r="I80" s="15"/>
      <c r="J80" s="15"/>
      <c r="K80" s="15"/>
      <c r="L80" s="15"/>
    </row>
    <row r="81" spans="1:12">
      <c r="A81" s="15"/>
      <c r="B81" s="15"/>
      <c r="C81" s="15"/>
      <c r="D81" s="15"/>
      <c r="E81" s="15"/>
      <c r="F81" s="15"/>
      <c r="G81" s="15"/>
      <c r="H81" s="15"/>
      <c r="I81" s="15"/>
      <c r="J81" s="15"/>
      <c r="K81" s="15"/>
      <c r="L81" s="15"/>
    </row>
    <row r="82" spans="1:12">
      <c r="A82" s="15"/>
      <c r="B82" s="15"/>
      <c r="C82" s="15"/>
      <c r="D82" s="15"/>
      <c r="E82" s="15"/>
      <c r="F82" s="15"/>
      <c r="G82" s="15"/>
      <c r="H82" s="15"/>
      <c r="I82" s="15"/>
      <c r="J82" s="15"/>
      <c r="K82" s="15"/>
      <c r="L82" s="15"/>
    </row>
    <row r="83" spans="1:12">
      <c r="A83" s="15"/>
      <c r="B83" s="15"/>
      <c r="C83" s="15"/>
      <c r="D83" s="15"/>
      <c r="E83" s="15"/>
      <c r="F83" s="15"/>
      <c r="G83" s="15"/>
      <c r="H83" s="15"/>
      <c r="I83" s="15"/>
      <c r="J83" s="15"/>
      <c r="K83" s="15"/>
      <c r="L83" s="15"/>
    </row>
    <row r="84" spans="1:12">
      <c r="A84" s="15"/>
      <c r="B84" s="15"/>
      <c r="C84" s="15"/>
      <c r="D84" s="15"/>
      <c r="E84" s="15"/>
      <c r="F84" s="15"/>
      <c r="G84" s="15"/>
      <c r="H84" s="15"/>
      <c r="I84" s="15"/>
      <c r="J84" s="15"/>
      <c r="K84" s="15"/>
      <c r="L84" s="15"/>
    </row>
    <row r="85" spans="1:12">
      <c r="A85" s="15"/>
      <c r="B85" s="15"/>
      <c r="C85" s="15"/>
      <c r="D85" s="15"/>
      <c r="E85" s="15"/>
      <c r="F85" s="15"/>
      <c r="G85" s="15"/>
      <c r="H85" s="15"/>
      <c r="I85" s="15"/>
      <c r="J85" s="15"/>
      <c r="K85" s="15"/>
      <c r="L85" s="15"/>
    </row>
    <row r="86" spans="1:12">
      <c r="A86" s="15"/>
      <c r="B86" s="15"/>
      <c r="C86" s="15"/>
      <c r="D86" s="15"/>
      <c r="E86" s="15"/>
      <c r="F86" s="15"/>
      <c r="G86" s="15"/>
      <c r="H86" s="15"/>
      <c r="I86" s="15"/>
      <c r="J86" s="15"/>
      <c r="K86" s="15"/>
      <c r="L86" s="15"/>
    </row>
    <row r="87" spans="1:12">
      <c r="A87" s="15"/>
      <c r="B87" s="15"/>
      <c r="C87" s="15"/>
      <c r="D87" s="15"/>
      <c r="E87" s="15"/>
      <c r="F87" s="15"/>
      <c r="G87" s="15"/>
      <c r="H87" s="15"/>
      <c r="I87" s="15"/>
      <c r="J87" s="15"/>
      <c r="K87" s="15"/>
      <c r="L87" s="15"/>
    </row>
    <row r="88" spans="1:12">
      <c r="A88" s="15"/>
      <c r="B88" s="15"/>
      <c r="C88" s="15"/>
      <c r="D88" s="15"/>
      <c r="E88" s="15"/>
      <c r="F88" s="15"/>
      <c r="G88" s="15"/>
      <c r="H88" s="15"/>
      <c r="I88" s="15"/>
      <c r="J88" s="15"/>
      <c r="K88" s="15"/>
      <c r="L88" s="15"/>
    </row>
    <row r="89" spans="1:12">
      <c r="A89" s="15"/>
      <c r="B89" s="15"/>
      <c r="C89" s="15"/>
      <c r="D89" s="15"/>
      <c r="E89" s="15"/>
      <c r="F89" s="15"/>
      <c r="G89" s="15"/>
      <c r="H89" s="15"/>
      <c r="I89" s="15"/>
      <c r="J89" s="15"/>
      <c r="K89" s="15"/>
      <c r="L89" s="15"/>
    </row>
    <row r="90" spans="1:12">
      <c r="A90" s="15"/>
      <c r="B90" s="15"/>
      <c r="C90" s="15"/>
      <c r="D90" s="15"/>
      <c r="E90" s="15"/>
      <c r="F90" s="15"/>
      <c r="G90" s="15"/>
      <c r="H90" s="15"/>
      <c r="I90" s="15"/>
      <c r="J90" s="15"/>
      <c r="K90" s="15"/>
      <c r="L90" s="15"/>
    </row>
    <row r="91" spans="1:12">
      <c r="A91" s="15"/>
      <c r="B91" s="15"/>
      <c r="C91" s="15"/>
      <c r="D91" s="15"/>
      <c r="E91" s="15"/>
      <c r="F91" s="15"/>
      <c r="G91" s="15"/>
      <c r="H91" s="15"/>
      <c r="I91" s="15"/>
      <c r="J91" s="15"/>
      <c r="K91" s="15"/>
      <c r="L91" s="15"/>
    </row>
    <row r="92" spans="1:12">
      <c r="A92" s="15"/>
      <c r="B92" s="15"/>
      <c r="C92" s="15"/>
      <c r="D92" s="15"/>
      <c r="E92" s="15"/>
      <c r="F92" s="15"/>
      <c r="G92" s="15"/>
      <c r="H92" s="15"/>
      <c r="I92" s="15"/>
      <c r="J92" s="15"/>
      <c r="K92" s="15"/>
      <c r="L92" s="15"/>
    </row>
    <row r="93" spans="1:12">
      <c r="A93" s="15"/>
      <c r="B93" s="15"/>
      <c r="C93" s="15"/>
      <c r="D93" s="15"/>
      <c r="E93" s="15"/>
      <c r="F93" s="15"/>
      <c r="G93" s="15"/>
      <c r="H93" s="15"/>
      <c r="I93" s="15"/>
      <c r="J93" s="15"/>
      <c r="K93" s="15"/>
      <c r="L93" s="15"/>
    </row>
    <row r="94" spans="1:12">
      <c r="A94" s="15"/>
      <c r="B94" s="15"/>
      <c r="C94" s="15"/>
      <c r="D94" s="15"/>
      <c r="E94" s="15"/>
      <c r="F94" s="15"/>
      <c r="G94" s="15"/>
      <c r="H94" s="15"/>
      <c r="I94" s="15"/>
      <c r="J94" s="15"/>
      <c r="K94" s="15"/>
      <c r="L94" s="15"/>
    </row>
    <row r="95" spans="1:12">
      <c r="A95" s="15"/>
      <c r="B95" s="15"/>
      <c r="C95" s="15"/>
      <c r="D95" s="15"/>
      <c r="E95" s="15"/>
      <c r="F95" s="15"/>
      <c r="G95" s="15"/>
      <c r="H95" s="15"/>
      <c r="I95" s="15"/>
      <c r="J95" s="15"/>
      <c r="K95" s="15"/>
      <c r="L95" s="15"/>
    </row>
    <row r="96" spans="1:12">
      <c r="A96" s="15"/>
      <c r="B96" s="15"/>
      <c r="C96" s="15"/>
      <c r="D96" s="15"/>
      <c r="E96" s="15"/>
      <c r="F96" s="15"/>
      <c r="G96" s="15"/>
      <c r="H96" s="15"/>
      <c r="I96" s="15"/>
      <c r="J96" s="15"/>
      <c r="K96" s="15"/>
      <c r="L96" s="15"/>
    </row>
    <row r="97" spans="1:12">
      <c r="A97" s="15"/>
      <c r="B97" s="15"/>
      <c r="C97" s="15"/>
      <c r="D97" s="15"/>
      <c r="E97" s="15"/>
      <c r="F97" s="15"/>
      <c r="G97" s="15"/>
      <c r="H97" s="15"/>
      <c r="I97" s="15"/>
      <c r="J97" s="15"/>
      <c r="K97" s="15"/>
      <c r="L97" s="15"/>
    </row>
    <row r="98" spans="1:12">
      <c r="A98" s="15"/>
      <c r="B98" s="15"/>
      <c r="C98" s="15"/>
      <c r="D98" s="15"/>
      <c r="E98" s="15"/>
      <c r="F98" s="15"/>
      <c r="G98" s="15"/>
      <c r="H98" s="15"/>
      <c r="I98" s="15"/>
      <c r="J98" s="15"/>
      <c r="K98" s="15"/>
      <c r="L98" s="15"/>
    </row>
    <row r="99" spans="1:12">
      <c r="A99" s="15"/>
      <c r="B99" s="15"/>
      <c r="C99" s="15"/>
      <c r="D99" s="15"/>
      <c r="E99" s="15"/>
      <c r="F99" s="15"/>
      <c r="G99" s="15"/>
      <c r="H99" s="15"/>
      <c r="I99" s="15"/>
      <c r="J99" s="15"/>
      <c r="K99" s="15"/>
      <c r="L99" s="15"/>
    </row>
    <row r="100" spans="1:12">
      <c r="A100" s="15"/>
      <c r="B100" s="15"/>
      <c r="C100" s="15"/>
      <c r="D100" s="15"/>
      <c r="E100" s="15"/>
      <c r="F100" s="15"/>
      <c r="G100" s="15"/>
      <c r="H100" s="15"/>
      <c r="I100" s="15"/>
      <c r="J100" s="15"/>
      <c r="K100" s="15"/>
      <c r="L100" s="15"/>
    </row>
    <row r="101" spans="1:12">
      <c r="A101" s="15"/>
      <c r="B101" s="15"/>
      <c r="C101" s="15"/>
      <c r="D101" s="15"/>
      <c r="E101" s="15"/>
      <c r="F101" s="15"/>
      <c r="G101" s="15"/>
      <c r="H101" s="15"/>
      <c r="I101" s="15"/>
      <c r="J101" s="15"/>
      <c r="K101" s="15"/>
      <c r="L101" s="15"/>
    </row>
    <row r="102" spans="1:12">
      <c r="A102" s="15"/>
      <c r="B102" s="15"/>
      <c r="C102" s="15"/>
      <c r="D102" s="15"/>
      <c r="E102" s="15"/>
      <c r="F102" s="15"/>
      <c r="G102" s="15"/>
      <c r="H102" s="15"/>
      <c r="I102" s="15"/>
      <c r="J102" s="15"/>
      <c r="K102" s="15"/>
      <c r="L102" s="15"/>
    </row>
    <row r="103" spans="1:12">
      <c r="A103" s="15"/>
      <c r="B103" s="15"/>
      <c r="C103" s="15"/>
      <c r="D103" s="15"/>
      <c r="E103" s="15"/>
      <c r="F103" s="15"/>
      <c r="G103" s="15"/>
      <c r="H103" s="15"/>
      <c r="I103" s="15"/>
      <c r="J103" s="15"/>
      <c r="K103" s="15"/>
      <c r="L103" s="15"/>
    </row>
    <row r="104" spans="1:12">
      <c r="A104" s="15"/>
      <c r="B104" s="15"/>
      <c r="C104" s="15"/>
      <c r="D104" s="15"/>
      <c r="E104" s="15"/>
      <c r="F104" s="15"/>
      <c r="G104" s="15"/>
      <c r="H104" s="15"/>
      <c r="I104" s="15"/>
      <c r="J104" s="15"/>
      <c r="K104" s="15"/>
      <c r="L104" s="15"/>
    </row>
    <row r="105" spans="1:12">
      <c r="A105" s="15"/>
      <c r="B105" s="15"/>
      <c r="C105" s="15"/>
      <c r="D105" s="15"/>
      <c r="E105" s="15"/>
      <c r="F105" s="15"/>
      <c r="G105" s="15"/>
      <c r="H105" s="15"/>
      <c r="I105" s="15"/>
      <c r="J105" s="15"/>
      <c r="K105" s="15"/>
      <c r="L105" s="15"/>
    </row>
    <row r="106" spans="1:12">
      <c r="A106" s="15"/>
      <c r="B106" s="15"/>
      <c r="C106" s="15"/>
      <c r="D106" s="15"/>
      <c r="E106" s="15"/>
      <c r="F106" s="15"/>
      <c r="G106" s="15"/>
      <c r="H106" s="15"/>
      <c r="I106" s="15"/>
      <c r="J106" s="15"/>
      <c r="K106" s="15"/>
      <c r="L106" s="15"/>
    </row>
  </sheetData>
  <phoneticPr fontId="0"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dimension ref="B1:J20"/>
  <sheetViews>
    <sheetView workbookViewId="0"/>
  </sheetViews>
  <sheetFormatPr defaultRowHeight="15"/>
  <cols>
    <col min="1" max="1" width="9.140625" style="55"/>
    <col min="2" max="2" width="3.140625" style="55" customWidth="1"/>
    <col min="3" max="3" width="31.85546875" style="55" customWidth="1"/>
    <col min="4" max="4" width="16.85546875" style="55" bestFit="1" customWidth="1"/>
    <col min="5" max="5" width="3.140625" style="55" customWidth="1"/>
    <col min="6" max="7" width="17.140625" style="56" customWidth="1"/>
    <col min="8" max="8" width="3.140625" style="55" customWidth="1"/>
    <col min="9" max="9" width="17" style="55" customWidth="1"/>
    <col min="10" max="10" width="3.140625" style="55" customWidth="1"/>
    <col min="11" max="16384" width="9.140625" style="55"/>
  </cols>
  <sheetData>
    <row r="1" spans="2:10" ht="18">
      <c r="C1" s="103" t="s">
        <v>32</v>
      </c>
      <c r="D1" s="103"/>
      <c r="E1" s="103"/>
    </row>
    <row r="2" spans="2:10">
      <c r="C2" s="56" t="s">
        <v>72</v>
      </c>
      <c r="D2" s="56"/>
      <c r="E2" s="56"/>
    </row>
    <row r="4" spans="2:10">
      <c r="C4" s="77" t="s">
        <v>6</v>
      </c>
      <c r="D4" s="77"/>
      <c r="E4" s="77"/>
      <c r="H4" s="56"/>
      <c r="I4" s="56"/>
      <c r="J4" s="56"/>
    </row>
    <row r="5" spans="2:10" s="56" customFormat="1" ht="15.75" thickBot="1">
      <c r="C5" s="76"/>
      <c r="D5" s="76"/>
      <c r="E5" s="76"/>
      <c r="F5" s="57"/>
      <c r="G5" s="57"/>
      <c r="H5" s="57"/>
      <c r="I5" s="57"/>
    </row>
    <row r="6" spans="2:10" s="56" customFormat="1">
      <c r="B6" s="102"/>
      <c r="C6" s="101"/>
      <c r="D6" s="101"/>
      <c r="E6" s="100"/>
      <c r="F6" s="58"/>
      <c r="G6" s="58"/>
      <c r="H6" s="58"/>
      <c r="I6" s="58"/>
      <c r="J6" s="58"/>
    </row>
    <row r="7" spans="2:10" s="56" customFormat="1">
      <c r="B7" s="86"/>
      <c r="C7" s="85" t="s">
        <v>55</v>
      </c>
      <c r="D7" s="105">
        <v>250000000</v>
      </c>
      <c r="E7" s="97"/>
      <c r="F7" s="58"/>
      <c r="G7" s="96"/>
      <c r="H7" s="58"/>
      <c r="I7" s="58"/>
      <c r="J7" s="58"/>
    </row>
    <row r="8" spans="2:10" s="56" customFormat="1">
      <c r="B8" s="86"/>
      <c r="C8" s="85" t="s">
        <v>42</v>
      </c>
      <c r="D8" s="114">
        <v>0.09</v>
      </c>
      <c r="E8" s="97"/>
      <c r="F8" s="58"/>
      <c r="G8" s="96"/>
      <c r="H8" s="58"/>
      <c r="I8" s="58"/>
      <c r="J8" s="58"/>
    </row>
    <row r="9" spans="2:10" s="56" customFormat="1">
      <c r="B9" s="86"/>
      <c r="C9" s="85" t="s">
        <v>54</v>
      </c>
      <c r="D9" s="84">
        <v>0.1</v>
      </c>
      <c r="E9" s="94"/>
      <c r="F9" s="58"/>
      <c r="G9" s="93"/>
      <c r="H9" s="92"/>
      <c r="I9" s="58"/>
      <c r="J9" s="58"/>
    </row>
    <row r="10" spans="2:10" s="56" customFormat="1">
      <c r="B10" s="86"/>
      <c r="C10" s="85" t="s">
        <v>51</v>
      </c>
      <c r="D10" s="84">
        <v>0.35</v>
      </c>
      <c r="E10" s="91"/>
      <c r="F10" s="58"/>
      <c r="G10" s="90"/>
      <c r="H10" s="89"/>
      <c r="I10" s="58"/>
      <c r="J10" s="58"/>
    </row>
    <row r="11" spans="2:10" s="56" customFormat="1" ht="15" customHeight="1" thickBot="1">
      <c r="B11" s="80"/>
      <c r="C11" s="79"/>
      <c r="D11" s="79"/>
      <c r="E11" s="78"/>
      <c r="F11" s="58"/>
      <c r="G11" s="58"/>
      <c r="H11" s="58"/>
      <c r="I11" s="58"/>
      <c r="J11" s="58"/>
    </row>
    <row r="12" spans="2:10" s="56" customFormat="1"/>
    <row r="13" spans="2:10" s="56" customFormat="1">
      <c r="C13" s="77" t="s">
        <v>10</v>
      </c>
      <c r="D13" s="77"/>
      <c r="E13" s="77"/>
    </row>
    <row r="14" spans="2:10" s="56" customFormat="1" ht="15.75" thickBot="1">
      <c r="C14" s="76"/>
      <c r="D14" s="76"/>
      <c r="E14" s="76"/>
      <c r="I14" s="57"/>
      <c r="J14" s="57"/>
    </row>
    <row r="15" spans="2:10" s="56" customFormat="1">
      <c r="B15" s="75"/>
      <c r="C15" s="74"/>
      <c r="D15" s="74"/>
      <c r="E15" s="74"/>
      <c r="F15" s="59"/>
      <c r="G15" s="58"/>
      <c r="H15" s="57"/>
    </row>
    <row r="16" spans="2:10" s="56" customFormat="1">
      <c r="B16" s="108"/>
      <c r="C16" s="71" t="s">
        <v>53</v>
      </c>
      <c r="D16" s="113">
        <f>D7*D9*(1-D10)</f>
        <v>16250000</v>
      </c>
      <c r="E16" s="71"/>
      <c r="F16" s="59"/>
      <c r="G16" s="58"/>
      <c r="H16" s="57"/>
    </row>
    <row r="17" spans="2:10" s="56" customFormat="1">
      <c r="B17" s="108"/>
      <c r="C17" s="71"/>
      <c r="D17" s="111"/>
      <c r="E17" s="71"/>
      <c r="F17" s="59"/>
      <c r="G17" s="58"/>
      <c r="H17" s="57"/>
    </row>
    <row r="18" spans="2:10" s="56" customFormat="1" ht="15.75">
      <c r="B18" s="108"/>
      <c r="C18" s="71" t="s">
        <v>52</v>
      </c>
      <c r="D18" s="112">
        <f>(D7*D8)/(D7+D16)</f>
        <v>8.4507042253521125E-2</v>
      </c>
      <c r="E18" s="71"/>
      <c r="F18" s="59"/>
      <c r="G18" s="58"/>
      <c r="H18" s="57"/>
    </row>
    <row r="19" spans="2:10" s="56" customFormat="1" ht="15" customHeight="1" thickBot="1">
      <c r="B19" s="61"/>
      <c r="C19" s="60"/>
      <c r="D19" s="60"/>
      <c r="E19" s="60"/>
      <c r="F19" s="59"/>
      <c r="G19" s="58"/>
      <c r="H19" s="57"/>
    </row>
    <row r="20" spans="2:10" s="56" customFormat="1">
      <c r="I20" s="57"/>
      <c r="J20" s="57"/>
    </row>
  </sheetData>
  <phoneticPr fontId="25" type="noConversion"/>
  <pageMargins left="0.75" right="0.75" top="1" bottom="1" header="0.5" footer="0.5"/>
  <pageSetup orientation="portrait" horizontalDpi="300" r:id="rId1"/>
  <headerFooter alignWithMargins="0"/>
</worksheet>
</file>

<file path=xl/worksheets/sheet11.xml><?xml version="1.0" encoding="utf-8"?>
<worksheet xmlns="http://schemas.openxmlformats.org/spreadsheetml/2006/main" xmlns:r="http://schemas.openxmlformats.org/officeDocument/2006/relationships">
  <dimension ref="B1:K30"/>
  <sheetViews>
    <sheetView workbookViewId="0"/>
  </sheetViews>
  <sheetFormatPr defaultRowHeight="15"/>
  <cols>
    <col min="1" max="1" width="9.140625" style="55"/>
    <col min="2" max="2" width="3.140625" style="55" customWidth="1"/>
    <col min="3" max="3" width="41" style="55" customWidth="1"/>
    <col min="4" max="4" width="18.85546875" style="55" bestFit="1" customWidth="1"/>
    <col min="5" max="5" width="18.85546875" style="55" customWidth="1"/>
    <col min="6" max="6" width="3.140625" style="55" customWidth="1"/>
    <col min="7" max="8" width="17.140625" style="56" customWidth="1"/>
    <col min="9" max="9" width="3.140625" style="55" customWidth="1"/>
    <col min="10" max="10" width="17" style="55" customWidth="1"/>
    <col min="11" max="11" width="3.140625" style="55" customWidth="1"/>
    <col min="12" max="16384" width="9.140625" style="55"/>
  </cols>
  <sheetData>
    <row r="1" spans="2:11" ht="18">
      <c r="C1" s="103" t="s">
        <v>32</v>
      </c>
      <c r="D1" s="103"/>
      <c r="E1" s="103"/>
      <c r="F1" s="103"/>
    </row>
    <row r="2" spans="2:11">
      <c r="C2" s="56" t="s">
        <v>74</v>
      </c>
      <c r="D2" s="56"/>
      <c r="E2" s="56"/>
      <c r="F2" s="56"/>
    </row>
    <row r="4" spans="2:11">
      <c r="C4" s="77" t="s">
        <v>6</v>
      </c>
      <c r="D4" s="77"/>
      <c r="E4" s="77"/>
      <c r="F4" s="77"/>
      <c r="I4" s="56"/>
      <c r="J4" s="56"/>
      <c r="K4" s="56"/>
    </row>
    <row r="5" spans="2:11" s="56" customFormat="1" ht="15.75" thickBot="1">
      <c r="C5" s="76"/>
      <c r="D5" s="76"/>
      <c r="E5" s="76"/>
      <c r="F5" s="76"/>
      <c r="G5" s="57"/>
      <c r="H5" s="57"/>
      <c r="I5" s="57"/>
      <c r="J5" s="57"/>
    </row>
    <row r="6" spans="2:11" s="56" customFormat="1">
      <c r="B6" s="102"/>
      <c r="C6" s="101"/>
      <c r="D6" s="101"/>
      <c r="E6" s="101"/>
      <c r="F6" s="100"/>
      <c r="G6" s="58"/>
      <c r="H6" s="58"/>
      <c r="I6" s="58"/>
      <c r="J6" s="58"/>
      <c r="K6" s="58"/>
    </row>
    <row r="7" spans="2:11" s="56" customFormat="1">
      <c r="B7" s="86"/>
      <c r="C7" s="117"/>
      <c r="D7" s="116" t="s">
        <v>58</v>
      </c>
      <c r="E7" s="116" t="s">
        <v>59</v>
      </c>
      <c r="F7" s="97"/>
      <c r="G7" s="58"/>
      <c r="H7" s="96"/>
      <c r="I7" s="58"/>
      <c r="J7" s="58"/>
      <c r="K7" s="58"/>
    </row>
    <row r="8" spans="2:11" s="56" customFormat="1">
      <c r="B8" s="86"/>
      <c r="C8" s="85" t="s">
        <v>42</v>
      </c>
      <c r="D8" s="98">
        <v>7.0000000000000007E-2</v>
      </c>
      <c r="E8" s="98">
        <v>0.08</v>
      </c>
      <c r="F8" s="97"/>
      <c r="G8" s="58"/>
      <c r="H8" s="96"/>
      <c r="I8" s="58"/>
      <c r="J8" s="58"/>
      <c r="K8" s="58"/>
    </row>
    <row r="9" spans="2:11" s="56" customFormat="1">
      <c r="B9" s="86"/>
      <c r="C9" s="85" t="s">
        <v>83</v>
      </c>
      <c r="D9" s="105">
        <v>125000000</v>
      </c>
      <c r="E9" s="105">
        <v>132000000</v>
      </c>
      <c r="F9" s="97"/>
      <c r="G9" s="58"/>
      <c r="H9" s="96"/>
      <c r="I9" s="95"/>
      <c r="J9" s="58"/>
      <c r="K9" s="58"/>
    </row>
    <row r="10" spans="2:11" s="56" customFormat="1">
      <c r="B10" s="86"/>
      <c r="C10" s="85" t="s">
        <v>47</v>
      </c>
      <c r="D10" s="98">
        <v>7.4999999999999997E-2</v>
      </c>
      <c r="E10" s="98">
        <v>8.5000000000000006E-2</v>
      </c>
      <c r="F10" s="94"/>
      <c r="G10" s="58"/>
      <c r="H10" s="93"/>
      <c r="I10" s="92"/>
      <c r="J10" s="58"/>
      <c r="K10" s="58"/>
    </row>
    <row r="11" spans="2:11" s="56" customFormat="1">
      <c r="B11" s="86"/>
      <c r="C11" s="85" t="s">
        <v>84</v>
      </c>
      <c r="D11" s="105">
        <v>11500000</v>
      </c>
      <c r="E11" s="105">
        <v>13000000</v>
      </c>
      <c r="F11" s="91"/>
      <c r="G11" s="58"/>
      <c r="H11" s="90"/>
      <c r="I11" s="89"/>
      <c r="J11" s="58"/>
      <c r="K11" s="58"/>
    </row>
    <row r="12" spans="2:11" s="56" customFormat="1">
      <c r="B12" s="86"/>
      <c r="C12" s="85" t="s">
        <v>85</v>
      </c>
      <c r="D12" s="98">
        <v>6.25E-2</v>
      </c>
      <c r="E12" s="98">
        <v>7.0999999999999994E-2</v>
      </c>
      <c r="F12" s="91"/>
      <c r="G12" s="58"/>
      <c r="H12" s="90"/>
      <c r="I12" s="89"/>
      <c r="J12" s="58"/>
      <c r="K12" s="58"/>
    </row>
    <row r="13" spans="2:11" s="56" customFormat="1">
      <c r="B13" s="86"/>
      <c r="C13" s="85"/>
      <c r="D13" s="105"/>
      <c r="E13" s="105"/>
      <c r="F13" s="91"/>
      <c r="G13" s="58"/>
      <c r="H13" s="90"/>
      <c r="I13" s="89"/>
      <c r="J13" s="58"/>
      <c r="K13" s="58"/>
    </row>
    <row r="14" spans="2:11" s="56" customFormat="1">
      <c r="B14" s="86"/>
      <c r="C14" s="85" t="s">
        <v>51</v>
      </c>
      <c r="D14" s="84">
        <v>0.35</v>
      </c>
      <c r="E14" s="84"/>
      <c r="F14" s="83"/>
      <c r="G14" s="58"/>
      <c r="H14" s="82"/>
      <c r="I14" s="81"/>
      <c r="J14" s="58"/>
      <c r="K14" s="58"/>
    </row>
    <row r="15" spans="2:11" s="56" customFormat="1" ht="15" customHeight="1" thickBot="1">
      <c r="B15" s="80"/>
      <c r="C15" s="79"/>
      <c r="D15" s="79"/>
      <c r="E15" s="79"/>
      <c r="F15" s="78"/>
      <c r="G15" s="58"/>
      <c r="H15" s="58"/>
      <c r="I15" s="58"/>
      <c r="J15" s="58"/>
      <c r="K15" s="58"/>
    </row>
    <row r="16" spans="2:11" s="56" customFormat="1"/>
    <row r="17" spans="2:11" s="56" customFormat="1">
      <c r="C17" s="77" t="s">
        <v>10</v>
      </c>
      <c r="D17" s="77"/>
      <c r="E17" s="77"/>
      <c r="F17" s="77"/>
    </row>
    <row r="18" spans="2:11" s="56" customFormat="1" ht="15.75" thickBot="1">
      <c r="C18" s="76"/>
      <c r="D18" s="76"/>
      <c r="E18" s="76"/>
      <c r="F18" s="76"/>
      <c r="J18" s="57"/>
      <c r="K18" s="57"/>
    </row>
    <row r="19" spans="2:11" s="56" customFormat="1">
      <c r="B19" s="75"/>
      <c r="C19" s="74"/>
      <c r="D19" s="74"/>
      <c r="E19" s="74"/>
      <c r="F19" s="74"/>
      <c r="G19" s="59"/>
      <c r="H19" s="58"/>
      <c r="I19" s="57"/>
    </row>
    <row r="20" spans="2:11" s="56" customFormat="1">
      <c r="B20" s="108"/>
      <c r="C20" s="73" t="s">
        <v>58</v>
      </c>
      <c r="D20" s="71"/>
      <c r="E20" s="71"/>
      <c r="F20" s="71"/>
      <c r="G20" s="59"/>
      <c r="H20" s="58"/>
      <c r="I20" s="57"/>
    </row>
    <row r="21" spans="2:11" s="56" customFormat="1">
      <c r="B21" s="108"/>
      <c r="C21" s="71" t="s">
        <v>57</v>
      </c>
      <c r="D21" s="115">
        <f>D9*(D8-D12)/D12</f>
        <v>15000000.000000013</v>
      </c>
      <c r="E21" s="115"/>
      <c r="F21" s="71"/>
      <c r="G21" s="59"/>
      <c r="H21" s="58"/>
      <c r="I21" s="57"/>
    </row>
    <row r="22" spans="2:11" s="56" customFormat="1">
      <c r="B22" s="108"/>
      <c r="C22" s="71" t="s">
        <v>53</v>
      </c>
      <c r="D22" s="70">
        <f>(D9*D10*(1-D14))+(D11*(1-D14))</f>
        <v>13568750</v>
      </c>
      <c r="E22" s="70"/>
      <c r="F22" s="71"/>
      <c r="G22" s="59"/>
      <c r="H22" s="58"/>
      <c r="I22" s="57"/>
    </row>
    <row r="23" spans="2:11" s="56" customFormat="1">
      <c r="B23" s="108"/>
      <c r="C23" s="71" t="s">
        <v>56</v>
      </c>
      <c r="D23" s="70">
        <f>D21-D22</f>
        <v>1431250.000000013</v>
      </c>
      <c r="E23" s="70"/>
      <c r="F23" s="71"/>
      <c r="G23" s="59"/>
      <c r="H23" s="58"/>
      <c r="I23" s="57"/>
    </row>
    <row r="24" spans="2:11" s="56" customFormat="1">
      <c r="B24" s="108"/>
      <c r="C24" s="71"/>
      <c r="D24" s="70"/>
      <c r="E24" s="70"/>
      <c r="F24" s="71"/>
      <c r="G24" s="59"/>
      <c r="H24" s="58"/>
      <c r="I24" s="57"/>
    </row>
    <row r="25" spans="2:11" s="56" customFormat="1">
      <c r="B25" s="108"/>
      <c r="C25" s="73" t="s">
        <v>59</v>
      </c>
      <c r="D25" s="71"/>
      <c r="E25" s="70"/>
      <c r="F25" s="71"/>
      <c r="G25" s="59"/>
      <c r="H25" s="58"/>
      <c r="I25" s="57"/>
    </row>
    <row r="26" spans="2:11" s="56" customFormat="1">
      <c r="B26" s="108"/>
      <c r="C26" s="71" t="s">
        <v>57</v>
      </c>
      <c r="D26" s="115">
        <f>E9*(E8-E12)/E12</f>
        <v>16732394.3661972</v>
      </c>
      <c r="E26" s="70"/>
      <c r="F26" s="71"/>
      <c r="G26" s="59"/>
      <c r="H26" s="58"/>
      <c r="I26" s="57"/>
    </row>
    <row r="27" spans="2:11" s="56" customFormat="1">
      <c r="B27" s="108"/>
      <c r="C27" s="71" t="s">
        <v>53</v>
      </c>
      <c r="D27" s="70">
        <f>(E10*E9*(1-D14))+(E11*(1-D14))</f>
        <v>15743000</v>
      </c>
      <c r="E27" s="110"/>
      <c r="F27" s="71"/>
      <c r="G27" s="59"/>
      <c r="H27" s="58"/>
      <c r="I27" s="57"/>
    </row>
    <row r="28" spans="2:11" s="56" customFormat="1">
      <c r="B28" s="108"/>
      <c r="C28" s="71" t="s">
        <v>56</v>
      </c>
      <c r="D28" s="70">
        <f>D26-D27</f>
        <v>989394.36619720049</v>
      </c>
      <c r="E28" s="70"/>
      <c r="F28" s="71"/>
      <c r="G28" s="59"/>
      <c r="H28" s="58"/>
      <c r="I28" s="57"/>
    </row>
    <row r="29" spans="2:11" s="56" customFormat="1" ht="15" customHeight="1" thickBot="1">
      <c r="B29" s="61"/>
      <c r="C29" s="60"/>
      <c r="D29" s="60"/>
      <c r="E29" s="60"/>
      <c r="F29" s="60"/>
      <c r="G29" s="59"/>
      <c r="H29" s="58"/>
      <c r="I29" s="57"/>
    </row>
    <row r="30" spans="2:11" s="56" customFormat="1">
      <c r="J30" s="57"/>
      <c r="K30" s="57"/>
    </row>
  </sheetData>
  <phoneticPr fontId="25" type="noConversion"/>
  <pageMargins left="0.75" right="0.75" top="1" bottom="1" header="0.5" footer="0.5"/>
  <pageSetup orientation="portrait" horizontalDpi="300" r:id="rId1"/>
  <headerFooter alignWithMargins="0"/>
</worksheet>
</file>

<file path=xl/worksheets/sheet12.xml><?xml version="1.0" encoding="utf-8"?>
<worksheet xmlns="http://schemas.openxmlformats.org/spreadsheetml/2006/main" xmlns:r="http://schemas.openxmlformats.org/officeDocument/2006/relationships">
  <dimension ref="B1:K29"/>
  <sheetViews>
    <sheetView workbookViewId="0"/>
  </sheetViews>
  <sheetFormatPr defaultRowHeight="15"/>
  <cols>
    <col min="1" max="1" width="9.140625" style="55"/>
    <col min="2" max="2" width="3.140625" style="55" customWidth="1"/>
    <col min="3" max="3" width="41" style="55" customWidth="1"/>
    <col min="4" max="4" width="15" style="55" bestFit="1" customWidth="1"/>
    <col min="5" max="5" width="3.140625" style="55" customWidth="1"/>
    <col min="6" max="7" width="17.140625" style="56" customWidth="1"/>
    <col min="8" max="8" width="3.140625" style="55" customWidth="1"/>
    <col min="9" max="9" width="17" style="55" customWidth="1"/>
    <col min="10" max="10" width="3.140625" style="55" customWidth="1"/>
    <col min="11" max="16384" width="9.140625" style="55"/>
  </cols>
  <sheetData>
    <row r="1" spans="2:10" ht="18">
      <c r="C1" s="103" t="s">
        <v>32</v>
      </c>
      <c r="D1" s="103"/>
      <c r="E1" s="103"/>
    </row>
    <row r="2" spans="2:10">
      <c r="C2" s="56" t="s">
        <v>75</v>
      </c>
      <c r="D2" s="56"/>
      <c r="E2" s="56"/>
    </row>
    <row r="4" spans="2:10">
      <c r="C4" s="77" t="s">
        <v>6</v>
      </c>
      <c r="D4" s="77"/>
      <c r="E4" s="77"/>
      <c r="H4" s="56"/>
      <c r="I4" s="56"/>
      <c r="J4" s="56"/>
    </row>
    <row r="5" spans="2:10" s="56" customFormat="1" ht="15.75" thickBot="1">
      <c r="C5" s="76"/>
      <c r="D5" s="76"/>
      <c r="E5" s="76"/>
      <c r="F5" s="57"/>
      <c r="G5" s="57"/>
      <c r="H5" s="57"/>
      <c r="I5" s="57"/>
    </row>
    <row r="6" spans="2:10" s="56" customFormat="1">
      <c r="B6" s="102"/>
      <c r="C6" s="101"/>
      <c r="D6" s="101"/>
      <c r="E6" s="100"/>
      <c r="F6" s="58"/>
      <c r="G6" s="58"/>
      <c r="H6" s="58"/>
      <c r="I6" s="58"/>
      <c r="J6" s="58"/>
    </row>
    <row r="7" spans="2:10" s="56" customFormat="1">
      <c r="B7" s="86"/>
      <c r="C7" s="85" t="s">
        <v>71</v>
      </c>
      <c r="D7" s="98">
        <v>6.5000000000000002E-2</v>
      </c>
      <c r="E7" s="97"/>
      <c r="F7" s="58"/>
      <c r="G7" s="96"/>
      <c r="H7" s="58"/>
      <c r="I7" s="58"/>
      <c r="J7" s="58"/>
    </row>
    <row r="8" spans="2:10" s="56" customFormat="1">
      <c r="B8" s="86"/>
      <c r="C8" s="85" t="s">
        <v>70</v>
      </c>
      <c r="D8" s="98">
        <v>8.2500000000000004E-2</v>
      </c>
      <c r="E8" s="97"/>
      <c r="F8" s="58"/>
      <c r="G8" s="96"/>
      <c r="H8" s="58"/>
      <c r="I8" s="58"/>
      <c r="J8" s="58"/>
    </row>
    <row r="9" spans="2:10" s="56" customFormat="1">
      <c r="B9" s="86"/>
      <c r="C9" s="85" t="s">
        <v>69</v>
      </c>
      <c r="D9" s="98">
        <v>0.12</v>
      </c>
      <c r="E9" s="97"/>
      <c r="F9" s="58"/>
      <c r="G9" s="96"/>
      <c r="H9" s="95"/>
      <c r="I9" s="58"/>
      <c r="J9" s="58"/>
    </row>
    <row r="10" spans="2:10" s="56" customFormat="1">
      <c r="B10" s="86"/>
      <c r="C10" s="85"/>
      <c r="D10" s="132"/>
      <c r="E10" s="94"/>
      <c r="F10" s="58"/>
      <c r="G10" s="93"/>
      <c r="H10" s="92"/>
      <c r="I10" s="58"/>
      <c r="J10" s="58"/>
    </row>
    <row r="11" spans="2:10" s="56" customFormat="1">
      <c r="B11" s="86"/>
      <c r="C11" s="85" t="s">
        <v>68</v>
      </c>
      <c r="D11" s="131">
        <v>106.375</v>
      </c>
      <c r="E11" s="91"/>
      <c r="F11" s="58"/>
      <c r="G11" s="90"/>
      <c r="H11" s="89"/>
      <c r="I11" s="58"/>
      <c r="J11" s="58"/>
    </row>
    <row r="12" spans="2:10" s="56" customFormat="1">
      <c r="B12" s="86"/>
      <c r="C12" s="85" t="s">
        <v>67</v>
      </c>
      <c r="D12" s="130">
        <v>103.5</v>
      </c>
      <c r="E12" s="88"/>
      <c r="F12" s="58"/>
      <c r="G12" s="87"/>
      <c r="H12" s="81"/>
      <c r="I12" s="58"/>
      <c r="J12" s="58"/>
    </row>
    <row r="13" spans="2:10" s="56" customFormat="1">
      <c r="B13" s="86"/>
      <c r="C13" s="85" t="s">
        <v>66</v>
      </c>
      <c r="D13" s="130">
        <v>134.96875</v>
      </c>
      <c r="E13" s="83"/>
      <c r="F13" s="58"/>
      <c r="G13" s="82"/>
      <c r="H13" s="81"/>
      <c r="I13" s="58"/>
      <c r="J13" s="58"/>
    </row>
    <row r="14" spans="2:10" s="56" customFormat="1">
      <c r="B14" s="86"/>
      <c r="C14" s="85"/>
      <c r="D14" s="129"/>
      <c r="E14" s="83"/>
      <c r="F14" s="58"/>
      <c r="G14" s="82"/>
      <c r="H14" s="81"/>
      <c r="I14" s="58"/>
      <c r="J14" s="58"/>
    </row>
    <row r="15" spans="2:10" s="56" customFormat="1">
      <c r="B15" s="86"/>
      <c r="C15" s="85" t="s">
        <v>65</v>
      </c>
      <c r="D15" s="128">
        <v>1000</v>
      </c>
      <c r="E15" s="127"/>
      <c r="F15" s="58"/>
      <c r="G15" s="92"/>
      <c r="H15" s="81"/>
      <c r="I15" s="58"/>
      <c r="J15" s="58"/>
    </row>
    <row r="16" spans="2:10" s="56" customFormat="1" ht="15" customHeight="1" thickBot="1">
      <c r="B16" s="80"/>
      <c r="C16" s="79"/>
      <c r="D16" s="79"/>
      <c r="E16" s="78"/>
      <c r="F16" s="58"/>
      <c r="G16" s="58"/>
      <c r="H16" s="58"/>
      <c r="I16" s="58"/>
      <c r="J16" s="58"/>
    </row>
    <row r="17" spans="2:11" s="56" customFormat="1"/>
    <row r="18" spans="2:11" s="56" customFormat="1">
      <c r="C18" s="77" t="s">
        <v>10</v>
      </c>
      <c r="D18" s="77"/>
      <c r="E18" s="77"/>
    </row>
    <row r="19" spans="2:11" s="56" customFormat="1" ht="15.75" thickBot="1">
      <c r="C19" s="76"/>
      <c r="D19" s="76"/>
      <c r="E19" s="76"/>
      <c r="I19" s="57"/>
      <c r="J19" s="57"/>
    </row>
    <row r="20" spans="2:11" s="56" customFormat="1">
      <c r="B20" s="75"/>
      <c r="C20" s="74"/>
      <c r="D20" s="74"/>
      <c r="E20" s="74"/>
      <c r="F20" s="74"/>
      <c r="G20" s="74"/>
      <c r="H20" s="74"/>
      <c r="I20" s="59"/>
      <c r="J20" s="58"/>
      <c r="K20" s="57"/>
    </row>
    <row r="21" spans="2:11" s="56" customFormat="1">
      <c r="B21" s="67"/>
      <c r="C21" s="71" t="s">
        <v>64</v>
      </c>
      <c r="D21" s="71"/>
      <c r="E21" s="71"/>
      <c r="F21" s="126"/>
      <c r="G21" s="126"/>
      <c r="H21" s="69"/>
      <c r="I21" s="68"/>
      <c r="J21" s="58"/>
      <c r="K21" s="57"/>
    </row>
    <row r="22" spans="2:11" s="56" customFormat="1" ht="15.75">
      <c r="B22" s="67"/>
      <c r="C22" s="66"/>
      <c r="D22" s="66"/>
      <c r="E22" s="66"/>
      <c r="F22" s="125"/>
      <c r="G22" s="125"/>
      <c r="H22" s="64"/>
      <c r="I22" s="63"/>
      <c r="J22" s="62"/>
      <c r="K22" s="57"/>
    </row>
    <row r="23" spans="2:11" s="56" customFormat="1" ht="15.75">
      <c r="B23" s="67"/>
      <c r="C23" s="66" t="s">
        <v>63</v>
      </c>
      <c r="D23" s="66"/>
      <c r="E23" s="66"/>
      <c r="F23" s="124"/>
      <c r="G23" s="123">
        <f>-(D8-D9)/(D9-D7)</f>
        <v>0.68181818181818177</v>
      </c>
      <c r="H23" s="64"/>
      <c r="I23" s="63"/>
      <c r="J23" s="62"/>
      <c r="K23" s="57"/>
    </row>
    <row r="24" spans="2:11" s="56" customFormat="1" ht="15.75">
      <c r="B24" s="67"/>
      <c r="C24" s="66"/>
      <c r="D24" s="66"/>
      <c r="E24" s="66"/>
      <c r="F24" s="122"/>
      <c r="G24" s="122"/>
      <c r="H24" s="64"/>
      <c r="I24" s="63"/>
      <c r="J24" s="62"/>
      <c r="K24" s="57"/>
    </row>
    <row r="25" spans="2:11" s="56" customFormat="1" ht="15.75">
      <c r="B25" s="67"/>
      <c r="C25" s="66" t="s">
        <v>62</v>
      </c>
      <c r="D25" s="121">
        <f>G23*D11+(1-G23)*D13</f>
        <v>115.47301136363636</v>
      </c>
      <c r="E25" s="66"/>
      <c r="F25" s="64"/>
      <c r="G25" s="64"/>
      <c r="H25" s="64"/>
      <c r="I25" s="63"/>
      <c r="J25" s="62"/>
      <c r="K25" s="57"/>
    </row>
    <row r="26" spans="2:11" s="56" customFormat="1" ht="15.75">
      <c r="B26" s="67"/>
      <c r="C26" s="66"/>
      <c r="D26" s="121"/>
      <c r="E26" s="66"/>
      <c r="F26" s="64"/>
      <c r="G26" s="64"/>
      <c r="H26" s="64"/>
      <c r="I26" s="63"/>
      <c r="J26" s="62"/>
      <c r="K26" s="57"/>
    </row>
    <row r="27" spans="2:11" s="56" customFormat="1" ht="15.75">
      <c r="B27" s="67"/>
      <c r="C27" s="66" t="s">
        <v>61</v>
      </c>
      <c r="D27" s="65">
        <f>(D25-D12)*10</f>
        <v>119.7301136363636</v>
      </c>
      <c r="E27" s="66"/>
      <c r="F27" s="120"/>
      <c r="G27" s="120"/>
      <c r="H27" s="119"/>
      <c r="I27" s="118"/>
      <c r="J27" s="62"/>
      <c r="K27" s="57"/>
    </row>
    <row r="28" spans="2:11" s="56" customFormat="1" ht="15" customHeight="1" thickBot="1">
      <c r="B28" s="61"/>
      <c r="C28" s="60"/>
      <c r="D28" s="60"/>
      <c r="E28" s="60"/>
      <c r="F28" s="60"/>
      <c r="G28" s="60"/>
      <c r="H28" s="60"/>
      <c r="I28" s="59"/>
      <c r="J28" s="58"/>
      <c r="K28" s="57"/>
    </row>
    <row r="29" spans="2:11" s="56" customFormat="1">
      <c r="I29" s="57"/>
      <c r="J29" s="57"/>
    </row>
  </sheetData>
  <phoneticPr fontId="25" type="noConversion"/>
  <pageMargins left="0.75" right="0.75" top="1" bottom="1" header="0.5" footer="0.5"/>
  <pageSetup orientation="portrait" horizontalDpi="300" r:id="rId1"/>
  <headerFooter alignWithMargins="0"/>
</worksheet>
</file>

<file path=xl/worksheets/sheet13.xml><?xml version="1.0" encoding="utf-8"?>
<worksheet xmlns="http://schemas.openxmlformats.org/spreadsheetml/2006/main" xmlns:r="http://schemas.openxmlformats.org/officeDocument/2006/relationships">
  <dimension ref="B1:D9"/>
  <sheetViews>
    <sheetView workbookViewId="0"/>
  </sheetViews>
  <sheetFormatPr defaultRowHeight="12.75"/>
  <cols>
    <col min="1" max="1" width="9.140625" style="55"/>
    <col min="2" max="2" width="3.140625" style="55" customWidth="1"/>
    <col min="3" max="3" width="67" style="55" customWidth="1"/>
    <col min="4" max="4" width="3.140625" style="55" customWidth="1"/>
    <col min="5" max="16384" width="9.140625" style="55"/>
  </cols>
  <sheetData>
    <row r="1" spans="2:4" ht="18">
      <c r="C1" s="103" t="s">
        <v>32</v>
      </c>
    </row>
    <row r="2" spans="2:4" ht="15">
      <c r="C2" s="56" t="s">
        <v>82</v>
      </c>
    </row>
    <row r="3" spans="2:4" ht="15">
      <c r="C3" s="56"/>
    </row>
    <row r="4" spans="2:4" s="56" customFormat="1" ht="15">
      <c r="C4" s="77" t="s">
        <v>10</v>
      </c>
    </row>
    <row r="5" spans="2:4" s="56" customFormat="1" ht="15.75" thickBot="1">
      <c r="C5" s="76"/>
    </row>
    <row r="6" spans="2:4" s="56" customFormat="1" ht="15">
      <c r="B6" s="75"/>
      <c r="C6" s="74"/>
      <c r="D6" s="136"/>
    </row>
    <row r="7" spans="2:4" s="56" customFormat="1" ht="150">
      <c r="B7" s="67"/>
      <c r="C7" s="135" t="s">
        <v>73</v>
      </c>
      <c r="D7" s="134"/>
    </row>
    <row r="8" spans="2:4" s="56" customFormat="1" ht="15" customHeight="1" thickBot="1">
      <c r="B8" s="61"/>
      <c r="C8" s="60"/>
      <c r="D8" s="133"/>
    </row>
    <row r="9" spans="2:4" s="56" customFormat="1" ht="15"/>
  </sheetData>
  <phoneticPr fontId="25" type="noConversion"/>
  <pageMargins left="0.75" right="0.75" top="1" bottom="1" header="0.5" footer="0.5"/>
  <pageSetup orientation="portrait" horizontalDpi="300" r:id="rId1"/>
  <headerFooter alignWithMargins="0"/>
</worksheet>
</file>

<file path=xl/worksheets/sheet2.xml><?xml version="1.0" encoding="utf-8"?>
<worksheet xmlns="http://schemas.openxmlformats.org/spreadsheetml/2006/main" xmlns:r="http://schemas.openxmlformats.org/officeDocument/2006/relationships">
  <dimension ref="B1:E24"/>
  <sheetViews>
    <sheetView workbookViewId="0"/>
  </sheetViews>
  <sheetFormatPr defaultRowHeight="12.75"/>
  <cols>
    <col min="2" max="2" width="3.140625" customWidth="1"/>
    <col min="3" max="3" width="39.7109375" bestFit="1" customWidth="1"/>
    <col min="4" max="4" width="16.140625" customWidth="1"/>
    <col min="5" max="5" width="3.140625" customWidth="1"/>
  </cols>
  <sheetData>
    <row r="1" spans="2:5" s="16" customFormat="1" ht="18">
      <c r="C1" s="54" t="s">
        <v>32</v>
      </c>
    </row>
    <row r="2" spans="2:5" s="16" customFormat="1" ht="15">
      <c r="C2" s="1" t="s">
        <v>76</v>
      </c>
    </row>
    <row r="3" spans="2:5" s="16" customFormat="1" ht="15"/>
    <row r="4" spans="2:5" s="16" customFormat="1" ht="15">
      <c r="C4" s="2" t="s">
        <v>6</v>
      </c>
    </row>
    <row r="5" spans="2:5" s="16" customFormat="1" ht="15.75" thickBot="1">
      <c r="C5" s="17"/>
      <c r="D5" s="18"/>
    </row>
    <row r="6" spans="2:5" s="16" customFormat="1" ht="15">
      <c r="B6" s="19"/>
      <c r="C6" s="20"/>
      <c r="D6" s="21"/>
      <c r="E6" s="22"/>
    </row>
    <row r="7" spans="2:5" s="16" customFormat="1" ht="15">
      <c r="B7" s="23"/>
      <c r="C7" s="24" t="s">
        <v>16</v>
      </c>
      <c r="D7" s="45">
        <v>7</v>
      </c>
      <c r="E7" s="26"/>
    </row>
    <row r="8" spans="2:5" s="16" customFormat="1" ht="15">
      <c r="B8" s="23"/>
      <c r="C8" s="24" t="s">
        <v>7</v>
      </c>
      <c r="D8" s="25">
        <v>850000</v>
      </c>
      <c r="E8" s="26"/>
    </row>
    <row r="9" spans="2:5" s="16" customFormat="1" ht="15">
      <c r="B9" s="23"/>
      <c r="C9" s="24" t="s">
        <v>18</v>
      </c>
      <c r="D9" s="140">
        <v>43</v>
      </c>
      <c r="E9" s="26"/>
    </row>
    <row r="10" spans="2:5" s="16" customFormat="1" ht="15" customHeight="1" thickBot="1">
      <c r="B10" s="29"/>
      <c r="C10" s="30"/>
      <c r="D10" s="30"/>
      <c r="E10" s="31"/>
    </row>
    <row r="11" spans="2:5" s="16" customFormat="1" ht="15"/>
    <row r="12" spans="2:5" s="16" customFormat="1" ht="15">
      <c r="C12" s="2" t="s">
        <v>10</v>
      </c>
    </row>
    <row r="13" spans="2:5" s="16" customFormat="1" ht="15.75" thickBot="1">
      <c r="C13" s="17"/>
    </row>
    <row r="14" spans="2:5" s="16" customFormat="1" ht="15">
      <c r="B14" s="32"/>
      <c r="C14" s="33"/>
      <c r="D14" s="33"/>
      <c r="E14" s="34"/>
    </row>
    <row r="15" spans="2:5" s="16" customFormat="1" ht="15">
      <c r="B15" s="35"/>
      <c r="C15" s="50" t="s">
        <v>77</v>
      </c>
      <c r="D15" s="36"/>
      <c r="E15" s="38"/>
    </row>
    <row r="16" spans="2:5" s="16" customFormat="1" ht="15">
      <c r="B16" s="35"/>
      <c r="C16" s="137" t="s">
        <v>19</v>
      </c>
      <c r="D16" s="138">
        <f>(D8/2)+1</f>
        <v>425001</v>
      </c>
      <c r="E16" s="38"/>
    </row>
    <row r="17" spans="2:5" s="16" customFormat="1" ht="15.75">
      <c r="B17" s="35"/>
      <c r="C17" s="137" t="s">
        <v>78</v>
      </c>
      <c r="D17" s="139">
        <f>D16*D9</f>
        <v>18275043</v>
      </c>
      <c r="E17" s="38"/>
    </row>
    <row r="18" spans="2:5" s="16" customFormat="1" ht="15">
      <c r="B18" s="35"/>
      <c r="C18" s="137"/>
      <c r="D18" s="36"/>
      <c r="E18" s="38"/>
    </row>
    <row r="19" spans="2:5" s="16" customFormat="1" ht="15">
      <c r="B19" s="35"/>
      <c r="C19" s="50" t="s">
        <v>79</v>
      </c>
      <c r="D19" s="36"/>
      <c r="E19" s="38"/>
    </row>
    <row r="20" spans="2:5" s="16" customFormat="1" ht="15">
      <c r="B20" s="35"/>
      <c r="C20" s="36" t="s">
        <v>17</v>
      </c>
      <c r="D20" s="44">
        <f>1/(D7+1)</f>
        <v>0.125</v>
      </c>
      <c r="E20" s="38"/>
    </row>
    <row r="21" spans="2:5" s="16" customFormat="1" ht="15">
      <c r="B21" s="35"/>
      <c r="C21" s="36" t="s">
        <v>19</v>
      </c>
      <c r="D21" s="46">
        <f>(D20*D8)+1</f>
        <v>106251</v>
      </c>
      <c r="E21" s="38"/>
    </row>
    <row r="22" spans="2:5" s="16" customFormat="1" ht="15.75">
      <c r="B22" s="35"/>
      <c r="C22" s="137" t="s">
        <v>78</v>
      </c>
      <c r="D22" s="139">
        <f>D21*D9</f>
        <v>4568793</v>
      </c>
      <c r="E22" s="38"/>
    </row>
    <row r="23" spans="2:5" s="16" customFormat="1" ht="15" customHeight="1" thickBot="1">
      <c r="B23" s="41"/>
      <c r="C23" s="42"/>
      <c r="D23" s="42"/>
      <c r="E23" s="43"/>
    </row>
    <row r="24" spans="2:5" s="16" customFormat="1" ht="15"/>
  </sheetData>
  <phoneticPr fontId="25" type="noConversion"/>
  <pageMargins left="0.75" right="0.75" top="1" bottom="1" header="0.5" footer="0.5"/>
  <pageSetup orientation="portrait" horizontalDpi="300" r:id="rId1"/>
  <headerFooter alignWithMargins="0"/>
</worksheet>
</file>

<file path=xl/worksheets/sheet3.xml><?xml version="1.0" encoding="utf-8"?>
<worksheet xmlns="http://schemas.openxmlformats.org/spreadsheetml/2006/main" xmlns:r="http://schemas.openxmlformats.org/officeDocument/2006/relationships">
  <sheetPr codeName="Sheet1121111211112"/>
  <dimension ref="B1:E21"/>
  <sheetViews>
    <sheetView workbookViewId="0"/>
  </sheetViews>
  <sheetFormatPr defaultRowHeight="12.75"/>
  <cols>
    <col min="2" max="2" width="3.140625" customWidth="1"/>
    <col min="3" max="3" width="39.7109375" bestFit="1" customWidth="1"/>
    <col min="4" max="4" width="16.140625" customWidth="1"/>
    <col min="5" max="5" width="3.140625" customWidth="1"/>
  </cols>
  <sheetData>
    <row r="1" spans="2:5" s="16" customFormat="1" ht="18">
      <c r="C1" s="54" t="s">
        <v>32</v>
      </c>
    </row>
    <row r="2" spans="2:5" s="16" customFormat="1" ht="15">
      <c r="C2" s="1" t="s">
        <v>5</v>
      </c>
    </row>
    <row r="3" spans="2:5" s="16" customFormat="1" ht="15"/>
    <row r="4" spans="2:5" s="16" customFormat="1" ht="15">
      <c r="C4" s="2" t="s">
        <v>6</v>
      </c>
    </row>
    <row r="5" spans="2:5" s="16" customFormat="1" ht="15.75" thickBot="1">
      <c r="C5" s="17"/>
      <c r="D5" s="18"/>
    </row>
    <row r="6" spans="2:5" s="16" customFormat="1" ht="15">
      <c r="B6" s="19"/>
      <c r="C6" s="20"/>
      <c r="D6" s="21"/>
      <c r="E6" s="22"/>
    </row>
    <row r="7" spans="2:5" s="16" customFormat="1" ht="15">
      <c r="B7" s="23"/>
      <c r="C7" s="24" t="s">
        <v>16</v>
      </c>
      <c r="D7" s="45">
        <v>3</v>
      </c>
      <c r="E7" s="26"/>
    </row>
    <row r="8" spans="2:5" s="16" customFormat="1" ht="15">
      <c r="B8" s="23"/>
      <c r="C8" s="24" t="s">
        <v>7</v>
      </c>
      <c r="D8" s="25">
        <v>7600</v>
      </c>
      <c r="E8" s="26"/>
    </row>
    <row r="9" spans="2:5" s="16" customFormat="1" ht="15">
      <c r="B9" s="23"/>
      <c r="C9" s="24" t="s">
        <v>18</v>
      </c>
      <c r="D9" s="28">
        <v>300</v>
      </c>
      <c r="E9" s="26"/>
    </row>
    <row r="10" spans="2:5" s="16" customFormat="1" ht="15" customHeight="1" thickBot="1">
      <c r="B10" s="29"/>
      <c r="C10" s="30"/>
      <c r="D10" s="30"/>
      <c r="E10" s="31"/>
    </row>
    <row r="11" spans="2:5" s="16" customFormat="1" ht="15"/>
    <row r="12" spans="2:5" s="16" customFormat="1" ht="15">
      <c r="C12" s="2" t="s">
        <v>10</v>
      </c>
    </row>
    <row r="13" spans="2:5" s="16" customFormat="1" ht="15.75" thickBot="1">
      <c r="C13" s="17"/>
    </row>
    <row r="14" spans="2:5" s="16" customFormat="1" ht="15">
      <c r="B14" s="32"/>
      <c r="C14" s="33"/>
      <c r="D14" s="33"/>
      <c r="E14" s="34"/>
    </row>
    <row r="15" spans="2:5" s="16" customFormat="1" ht="15">
      <c r="B15" s="35"/>
      <c r="C15" s="36" t="s">
        <v>17</v>
      </c>
      <c r="D15" s="44">
        <f>1/(D7+1)</f>
        <v>0.25</v>
      </c>
      <c r="E15" s="38"/>
    </row>
    <row r="16" spans="2:5" s="16" customFormat="1" ht="15">
      <c r="B16" s="35"/>
      <c r="C16" s="36"/>
      <c r="D16" s="37"/>
      <c r="E16" s="38"/>
    </row>
    <row r="17" spans="2:5" s="16" customFormat="1" ht="15">
      <c r="B17" s="35"/>
      <c r="C17" s="36" t="s">
        <v>19</v>
      </c>
      <c r="D17" s="46">
        <f>(D15*D8)+1</f>
        <v>1901</v>
      </c>
      <c r="E17" s="38"/>
    </row>
    <row r="18" spans="2:5" s="16" customFormat="1" ht="15">
      <c r="B18" s="35"/>
      <c r="C18" s="36"/>
      <c r="D18" s="37"/>
      <c r="E18" s="38"/>
    </row>
    <row r="19" spans="2:5" s="16" customFormat="1" ht="15.75">
      <c r="B19" s="35"/>
      <c r="C19" s="36" t="s">
        <v>20</v>
      </c>
      <c r="D19" s="47">
        <f>D17-D9</f>
        <v>1601</v>
      </c>
      <c r="E19" s="38"/>
    </row>
    <row r="20" spans="2:5" s="16" customFormat="1" ht="15" customHeight="1" thickBot="1">
      <c r="B20" s="41"/>
      <c r="C20" s="42"/>
      <c r="D20" s="42"/>
      <c r="E20" s="43"/>
    </row>
    <row r="21" spans="2:5" s="16" customFormat="1" ht="15"/>
  </sheetData>
  <phoneticPr fontId="0" type="noConversion"/>
  <pageMargins left="0.75" right="0.75" top="1" bottom="1" header="0.5" footer="0.5"/>
  <pageSetup orientation="portrait" horizontalDpi="300" r:id="rId1"/>
  <headerFooter alignWithMargins="0"/>
</worksheet>
</file>

<file path=xl/worksheets/sheet4.xml><?xml version="1.0" encoding="utf-8"?>
<worksheet xmlns="http://schemas.openxmlformats.org/spreadsheetml/2006/main" xmlns:r="http://schemas.openxmlformats.org/officeDocument/2006/relationships">
  <sheetPr codeName="Sheet1121111211111"/>
  <dimension ref="B1:E21"/>
  <sheetViews>
    <sheetView workbookViewId="0"/>
  </sheetViews>
  <sheetFormatPr defaultRowHeight="12.75"/>
  <cols>
    <col min="2" max="2" width="3.140625" customWidth="1"/>
    <col min="3" max="3" width="39.7109375" bestFit="1" customWidth="1"/>
    <col min="4" max="4" width="17.28515625" bestFit="1" customWidth="1"/>
    <col min="5" max="5" width="3.140625" customWidth="1"/>
  </cols>
  <sheetData>
    <row r="1" spans="2:5" s="16" customFormat="1" ht="18">
      <c r="C1" s="54" t="s">
        <v>32</v>
      </c>
    </row>
    <row r="2" spans="2:5" s="16" customFormat="1" ht="15">
      <c r="C2" s="1" t="s">
        <v>15</v>
      </c>
    </row>
    <row r="3" spans="2:5" s="16" customFormat="1" ht="15"/>
    <row r="4" spans="2:5" s="16" customFormat="1" ht="15">
      <c r="C4" s="2" t="s">
        <v>6</v>
      </c>
    </row>
    <row r="5" spans="2:5" s="16" customFormat="1" ht="15.75" thickBot="1">
      <c r="C5" s="17"/>
      <c r="D5" s="18"/>
    </row>
    <row r="6" spans="2:5" s="16" customFormat="1" ht="15">
      <c r="B6" s="19"/>
      <c r="C6" s="20"/>
      <c r="D6" s="21"/>
      <c r="E6" s="22"/>
    </row>
    <row r="7" spans="2:5" s="16" customFormat="1" ht="15">
      <c r="B7" s="23"/>
      <c r="C7" s="24" t="s">
        <v>7</v>
      </c>
      <c r="D7" s="25">
        <v>13000000</v>
      </c>
      <c r="E7" s="26"/>
    </row>
    <row r="8" spans="2:5" s="16" customFormat="1" ht="15">
      <c r="B8" s="23"/>
      <c r="C8" s="24" t="s">
        <v>8</v>
      </c>
      <c r="D8" s="27">
        <v>10.5</v>
      </c>
      <c r="E8" s="26"/>
    </row>
    <row r="9" spans="2:5" s="16" customFormat="1" ht="15">
      <c r="B9" s="23"/>
      <c r="C9" s="24" t="s">
        <v>9</v>
      </c>
      <c r="D9" s="28">
        <v>3</v>
      </c>
      <c r="E9" s="26"/>
    </row>
    <row r="10" spans="2:5" s="16" customFormat="1" ht="15" customHeight="1" thickBot="1">
      <c r="B10" s="29"/>
      <c r="C10" s="30"/>
      <c r="D10" s="30"/>
      <c r="E10" s="31"/>
    </row>
    <row r="11" spans="2:5" s="16" customFormat="1" ht="15"/>
    <row r="12" spans="2:5" s="16" customFormat="1" ht="15">
      <c r="C12" s="2" t="s">
        <v>10</v>
      </c>
    </row>
    <row r="13" spans="2:5" s="16" customFormat="1" ht="15.75" thickBot="1">
      <c r="C13" s="17"/>
    </row>
    <row r="14" spans="2:5" s="16" customFormat="1" ht="15">
      <c r="B14" s="32"/>
      <c r="C14" s="33"/>
      <c r="D14" s="33"/>
      <c r="E14" s="34"/>
    </row>
    <row r="15" spans="2:5" s="16" customFormat="1" ht="15">
      <c r="B15" s="35"/>
      <c r="C15" s="36" t="s">
        <v>11</v>
      </c>
      <c r="D15" s="44">
        <f>1/(D9+1)</f>
        <v>0.25</v>
      </c>
      <c r="E15" s="38"/>
    </row>
    <row r="16" spans="2:5" s="16" customFormat="1" ht="15">
      <c r="B16" s="35"/>
      <c r="C16" s="36"/>
      <c r="D16" s="37"/>
      <c r="E16" s="38"/>
    </row>
    <row r="17" spans="2:5" s="16" customFormat="1" ht="15">
      <c r="B17" s="35"/>
      <c r="C17" s="36" t="s">
        <v>22</v>
      </c>
      <c r="D17" s="37">
        <f>(D15*D7)+1</f>
        <v>3250001</v>
      </c>
      <c r="E17" s="38"/>
    </row>
    <row r="18" spans="2:5" s="16" customFormat="1" ht="15">
      <c r="B18" s="35"/>
      <c r="C18" s="36"/>
      <c r="D18" s="36"/>
      <c r="E18" s="38"/>
    </row>
    <row r="19" spans="2:5" s="16" customFormat="1" ht="15.75">
      <c r="B19" s="35"/>
      <c r="C19" s="39" t="s">
        <v>23</v>
      </c>
      <c r="D19" s="141">
        <f>D17*D8</f>
        <v>34125010.5</v>
      </c>
      <c r="E19" s="40"/>
    </row>
    <row r="20" spans="2:5" s="16" customFormat="1" ht="15" customHeight="1" thickBot="1">
      <c r="B20" s="41"/>
      <c r="C20" s="42"/>
      <c r="D20" s="42"/>
      <c r="E20" s="43"/>
    </row>
    <row r="21" spans="2:5" s="16" customFormat="1" ht="15"/>
  </sheetData>
  <phoneticPr fontId="0" type="noConversion"/>
  <pageMargins left="0.75" right="0.75" top="1" bottom="1" header="0.5" footer="0.5"/>
  <pageSetup orientation="portrait" horizontalDpi="300" r:id="rId1"/>
  <headerFooter alignWithMargins="0"/>
</worksheet>
</file>

<file path=xl/worksheets/sheet5.xml><?xml version="1.0" encoding="utf-8"?>
<worksheet xmlns="http://schemas.openxmlformats.org/spreadsheetml/2006/main" xmlns:r="http://schemas.openxmlformats.org/officeDocument/2006/relationships">
  <sheetPr codeName="Sheet1121111211113"/>
  <dimension ref="B1:E24"/>
  <sheetViews>
    <sheetView workbookViewId="0"/>
  </sheetViews>
  <sheetFormatPr defaultRowHeight="12.75"/>
  <cols>
    <col min="2" max="2" width="3.140625" customWidth="1"/>
    <col min="3" max="3" width="39.7109375" bestFit="1" customWidth="1"/>
    <col min="4" max="4" width="17.28515625" bestFit="1" customWidth="1"/>
    <col min="5" max="5" width="3.140625" customWidth="1"/>
  </cols>
  <sheetData>
    <row r="1" spans="2:5" s="16" customFormat="1" ht="18">
      <c r="C1" s="54" t="s">
        <v>32</v>
      </c>
    </row>
    <row r="2" spans="2:5" s="16" customFormat="1" ht="15">
      <c r="C2" s="1" t="s">
        <v>33</v>
      </c>
    </row>
    <row r="3" spans="2:5" s="16" customFormat="1" ht="15"/>
    <row r="4" spans="2:5" s="16" customFormat="1" ht="15">
      <c r="C4" s="2" t="s">
        <v>6</v>
      </c>
    </row>
    <row r="5" spans="2:5" s="16" customFormat="1" ht="15.75" thickBot="1">
      <c r="C5" s="17"/>
      <c r="D5" s="18"/>
    </row>
    <row r="6" spans="2:5" s="16" customFormat="1" ht="15">
      <c r="B6" s="19"/>
      <c r="C6" s="20"/>
      <c r="D6" s="21"/>
      <c r="E6" s="22"/>
    </row>
    <row r="7" spans="2:5" s="16" customFormat="1" ht="15">
      <c r="B7" s="23"/>
      <c r="C7" s="24" t="s">
        <v>24</v>
      </c>
      <c r="D7" s="48">
        <v>0.17399999999999999</v>
      </c>
      <c r="E7" s="26"/>
    </row>
    <row r="8" spans="2:5" s="16" customFormat="1" ht="15">
      <c r="B8" s="23"/>
      <c r="C8" s="24" t="s">
        <v>9</v>
      </c>
      <c r="D8" s="28">
        <v>6</v>
      </c>
      <c r="E8" s="26"/>
    </row>
    <row r="9" spans="2:5" s="16" customFormat="1" ht="15">
      <c r="B9" s="23"/>
      <c r="C9" s="24" t="s">
        <v>25</v>
      </c>
      <c r="D9" s="28">
        <v>2</v>
      </c>
      <c r="E9" s="26"/>
    </row>
    <row r="10" spans="2:5" s="16" customFormat="1" ht="15" customHeight="1" thickBot="1">
      <c r="B10" s="29"/>
      <c r="C10" s="30"/>
      <c r="D10" s="30"/>
      <c r="E10" s="31"/>
    </row>
    <row r="11" spans="2:5" s="16" customFormat="1" ht="15"/>
    <row r="12" spans="2:5" s="16" customFormat="1" ht="15">
      <c r="C12" s="2" t="s">
        <v>10</v>
      </c>
    </row>
    <row r="13" spans="2:5" s="16" customFormat="1" ht="15.75" thickBot="1">
      <c r="C13" s="17"/>
    </row>
    <row r="14" spans="2:5" s="16" customFormat="1" ht="15">
      <c r="B14" s="32"/>
      <c r="C14" s="33"/>
      <c r="D14" s="33"/>
      <c r="E14" s="34"/>
    </row>
    <row r="15" spans="2:5" s="16" customFormat="1" ht="15">
      <c r="B15" s="35"/>
      <c r="C15" s="36" t="s">
        <v>11</v>
      </c>
      <c r="D15" s="44">
        <f>1/(D8+1)</f>
        <v>0.14285714285714285</v>
      </c>
      <c r="E15" s="38"/>
    </row>
    <row r="16" spans="2:5" s="16" customFormat="1" ht="15">
      <c r="B16" s="35"/>
      <c r="C16" s="36"/>
      <c r="D16" s="37"/>
      <c r="E16" s="38"/>
    </row>
    <row r="17" spans="2:5" s="16" customFormat="1" ht="15.75">
      <c r="B17" s="35"/>
      <c r="C17" s="49" t="str">
        <f>IF(D7&gt;D15,"Her nominee is guaranteed election.","Her nominee is not guaranteed election.")</f>
        <v>Her nominee is guaranteed election.</v>
      </c>
      <c r="D17" s="37"/>
      <c r="E17" s="38"/>
    </row>
    <row r="18" spans="2:5" s="16" customFormat="1" ht="15">
      <c r="B18" s="35"/>
      <c r="C18" s="36"/>
      <c r="D18" s="37"/>
      <c r="E18" s="38"/>
    </row>
    <row r="19" spans="2:5" s="16" customFormat="1" ht="15">
      <c r="B19" s="35"/>
      <c r="C19" s="50" t="s">
        <v>26</v>
      </c>
      <c r="D19" s="37"/>
      <c r="E19" s="38"/>
    </row>
    <row r="20" spans="2:5" s="16" customFormat="1" ht="15">
      <c r="B20" s="35"/>
      <c r="C20" s="36" t="s">
        <v>11</v>
      </c>
      <c r="D20" s="44">
        <f>1/(D9+1)</f>
        <v>0.33333333333333331</v>
      </c>
      <c r="E20" s="38"/>
    </row>
    <row r="21" spans="2:5" s="16" customFormat="1" ht="15">
      <c r="B21" s="35"/>
      <c r="C21" s="36"/>
      <c r="D21" s="36"/>
      <c r="E21" s="38"/>
    </row>
    <row r="22" spans="2:5" s="16" customFormat="1" ht="15.75">
      <c r="B22" s="35"/>
      <c r="C22" s="52" t="str">
        <f>IF(D7&gt;D20,"Her nominee is guaranteed election.","Her nominee is not guaranteed election.")</f>
        <v>Her nominee is not guaranteed election.</v>
      </c>
      <c r="D22" s="51"/>
      <c r="E22" s="40"/>
    </row>
    <row r="23" spans="2:5" s="16" customFormat="1" ht="15" customHeight="1" thickBot="1">
      <c r="B23" s="41"/>
      <c r="C23" s="42"/>
      <c r="D23" s="42"/>
      <c r="E23" s="43"/>
    </row>
    <row r="24" spans="2:5" s="16" customFormat="1" ht="15"/>
  </sheetData>
  <phoneticPr fontId="0" type="noConversion"/>
  <pageMargins left="0.75" right="0.75" top="1" bottom="1" header="0.5" footer="0.5"/>
  <pageSetup orientation="portrait" horizontalDpi="300" r:id="rId1"/>
  <headerFooter alignWithMargins="0"/>
</worksheet>
</file>

<file path=xl/worksheets/sheet6.xml><?xml version="1.0" encoding="utf-8"?>
<worksheet xmlns="http://schemas.openxmlformats.org/spreadsheetml/2006/main" xmlns:r="http://schemas.openxmlformats.org/officeDocument/2006/relationships">
  <dimension ref="B1:J31"/>
  <sheetViews>
    <sheetView workbookViewId="0"/>
  </sheetViews>
  <sheetFormatPr defaultRowHeight="15"/>
  <cols>
    <col min="1" max="1" width="9.140625" style="55"/>
    <col min="2" max="2" width="3.140625" style="55" customWidth="1"/>
    <col min="3" max="3" width="41" style="55" customWidth="1"/>
    <col min="4" max="4" width="15" style="55" bestFit="1" customWidth="1"/>
    <col min="5" max="5" width="3.140625" style="55" customWidth="1"/>
    <col min="6" max="7" width="17.140625" style="56" customWidth="1"/>
    <col min="8" max="8" width="3.140625" style="55" customWidth="1"/>
    <col min="9" max="9" width="17" style="55" customWidth="1"/>
    <col min="10" max="10" width="3.140625" style="55" customWidth="1"/>
    <col min="11" max="16384" width="9.140625" style="55"/>
  </cols>
  <sheetData>
    <row r="1" spans="2:10" ht="18">
      <c r="C1" s="103" t="s">
        <v>32</v>
      </c>
      <c r="D1" s="103"/>
      <c r="E1" s="103"/>
    </row>
    <row r="2" spans="2:10">
      <c r="C2" s="56" t="s">
        <v>81</v>
      </c>
      <c r="D2" s="56"/>
      <c r="E2" s="56"/>
    </row>
    <row r="4" spans="2:10">
      <c r="C4" s="77" t="s">
        <v>6</v>
      </c>
      <c r="D4" s="77"/>
      <c r="E4" s="77"/>
      <c r="H4" s="56"/>
      <c r="I4" s="56"/>
      <c r="J4" s="56"/>
    </row>
    <row r="5" spans="2:10" s="56" customFormat="1" ht="15.75" thickBot="1">
      <c r="C5" s="76"/>
      <c r="D5" s="76"/>
      <c r="E5" s="76"/>
      <c r="F5" s="57"/>
      <c r="G5" s="57"/>
      <c r="H5" s="57"/>
      <c r="I5" s="57"/>
    </row>
    <row r="6" spans="2:10" s="56" customFormat="1">
      <c r="B6" s="102"/>
      <c r="C6" s="101"/>
      <c r="D6" s="101"/>
      <c r="E6" s="100"/>
      <c r="F6" s="58"/>
      <c r="G6" s="58"/>
      <c r="H6" s="58"/>
      <c r="I6" s="58"/>
      <c r="J6" s="58"/>
    </row>
    <row r="7" spans="2:10" s="56" customFormat="1">
      <c r="B7" s="86"/>
      <c r="C7" s="85" t="s">
        <v>42</v>
      </c>
      <c r="D7" s="98">
        <v>0.08</v>
      </c>
      <c r="E7" s="97"/>
      <c r="F7" s="58"/>
      <c r="G7" s="96"/>
      <c r="H7" s="58"/>
      <c r="I7" s="58"/>
      <c r="J7" s="58"/>
    </row>
    <row r="8" spans="2:10" s="56" customFormat="1">
      <c r="B8" s="86"/>
      <c r="C8" s="85" t="s">
        <v>41</v>
      </c>
      <c r="D8" s="99">
        <v>30</v>
      </c>
      <c r="E8" s="97"/>
      <c r="F8" s="58"/>
      <c r="G8" s="96"/>
      <c r="H8" s="58"/>
      <c r="I8" s="58"/>
      <c r="J8" s="58"/>
    </row>
    <row r="9" spans="2:10" s="56" customFormat="1">
      <c r="B9" s="86"/>
      <c r="C9" s="85" t="s">
        <v>40</v>
      </c>
      <c r="D9" s="98">
        <v>7.0000000000000007E-2</v>
      </c>
      <c r="E9" s="97"/>
      <c r="F9" s="58"/>
      <c r="G9" s="96"/>
      <c r="H9" s="58"/>
      <c r="I9" s="58"/>
      <c r="J9" s="58"/>
    </row>
    <row r="10" spans="2:10" s="56" customFormat="1">
      <c r="B10" s="86"/>
      <c r="C10" s="85"/>
      <c r="D10" s="98"/>
      <c r="E10" s="97"/>
      <c r="F10" s="58"/>
      <c r="G10" s="96"/>
      <c r="H10" s="95"/>
      <c r="I10" s="58"/>
      <c r="J10" s="58"/>
    </row>
    <row r="11" spans="2:10" s="56" customFormat="1">
      <c r="B11" s="86"/>
      <c r="C11" s="85" t="s">
        <v>39</v>
      </c>
      <c r="D11" s="84">
        <v>0.5</v>
      </c>
      <c r="E11" s="94"/>
      <c r="F11" s="58"/>
      <c r="G11" s="93"/>
      <c r="H11" s="92"/>
      <c r="I11" s="58"/>
      <c r="J11" s="58"/>
    </row>
    <row r="12" spans="2:10" s="56" customFormat="1">
      <c r="B12" s="86"/>
      <c r="C12" s="85" t="s">
        <v>38</v>
      </c>
      <c r="D12" s="84">
        <v>0.1</v>
      </c>
      <c r="E12" s="91"/>
      <c r="F12" s="58"/>
      <c r="G12" s="90"/>
      <c r="H12" s="89"/>
      <c r="I12" s="58"/>
      <c r="J12" s="58"/>
    </row>
    <row r="13" spans="2:10" s="56" customFormat="1">
      <c r="B13" s="86"/>
      <c r="C13" s="85"/>
      <c r="D13" s="84"/>
      <c r="E13" s="88"/>
      <c r="F13" s="58"/>
      <c r="G13" s="87"/>
      <c r="H13" s="81"/>
      <c r="I13" s="58"/>
      <c r="J13" s="58"/>
    </row>
    <row r="14" spans="2:10" s="56" customFormat="1">
      <c r="B14" s="86"/>
      <c r="C14" s="85" t="s">
        <v>39</v>
      </c>
      <c r="D14" s="84">
        <v>0.5</v>
      </c>
      <c r="E14" s="83"/>
      <c r="F14" s="58"/>
      <c r="G14" s="82"/>
      <c r="H14" s="81"/>
      <c r="I14" s="58"/>
      <c r="J14" s="58"/>
    </row>
    <row r="15" spans="2:10" s="56" customFormat="1">
      <c r="B15" s="86"/>
      <c r="C15" s="85" t="s">
        <v>38</v>
      </c>
      <c r="D15" s="84">
        <v>0.06</v>
      </c>
      <c r="E15" s="83"/>
      <c r="F15" s="58"/>
      <c r="G15" s="82"/>
      <c r="H15" s="81"/>
      <c r="I15" s="58"/>
      <c r="J15" s="58"/>
    </row>
    <row r="16" spans="2:10" s="56" customFormat="1" ht="15" customHeight="1" thickBot="1">
      <c r="B16" s="80"/>
      <c r="C16" s="79"/>
      <c r="D16" s="79"/>
      <c r="E16" s="78"/>
      <c r="F16" s="58"/>
      <c r="G16" s="58"/>
      <c r="H16" s="58"/>
      <c r="I16" s="58"/>
      <c r="J16" s="58"/>
    </row>
    <row r="17" spans="2:10" s="56" customFormat="1"/>
    <row r="18" spans="2:10" s="56" customFormat="1">
      <c r="C18" s="77" t="s">
        <v>10</v>
      </c>
      <c r="D18" s="77"/>
      <c r="E18" s="77"/>
    </row>
    <row r="19" spans="2:10" s="56" customFormat="1" ht="15.75" thickBot="1">
      <c r="C19" s="76"/>
      <c r="D19" s="76"/>
      <c r="E19" s="76"/>
      <c r="I19" s="57"/>
      <c r="J19" s="57"/>
    </row>
    <row r="20" spans="2:10" s="56" customFormat="1">
      <c r="B20" s="75"/>
      <c r="C20" s="74"/>
      <c r="D20" s="74"/>
      <c r="E20" s="74"/>
      <c r="F20" s="59"/>
      <c r="G20" s="58"/>
      <c r="H20" s="57"/>
    </row>
    <row r="21" spans="2:10" s="56" customFormat="1">
      <c r="B21" s="67"/>
      <c r="C21" s="73" t="s">
        <v>37</v>
      </c>
      <c r="D21" s="71"/>
      <c r="E21" s="69"/>
      <c r="F21" s="68"/>
      <c r="G21" s="58"/>
      <c r="H21" s="57"/>
    </row>
    <row r="22" spans="2:10" s="56" customFormat="1">
      <c r="B22" s="67"/>
      <c r="C22" s="71"/>
      <c r="D22" s="71"/>
      <c r="E22" s="69"/>
      <c r="F22" s="68"/>
      <c r="G22" s="58"/>
      <c r="H22" s="57"/>
    </row>
    <row r="23" spans="2:10" s="56" customFormat="1">
      <c r="B23" s="67"/>
      <c r="C23" s="71" t="s">
        <v>36</v>
      </c>
      <c r="D23" s="72">
        <f>D12</f>
        <v>0.1</v>
      </c>
      <c r="E23" s="69"/>
      <c r="F23" s="68"/>
      <c r="G23" s="58"/>
      <c r="H23" s="57"/>
    </row>
    <row r="24" spans="2:10" s="56" customFormat="1" ht="15.75">
      <c r="B24" s="67"/>
      <c r="C24" s="71" t="s">
        <v>35</v>
      </c>
      <c r="D24" s="70">
        <f>-PV(D23/2,(D8-1)*2,1000*D7/2,1000)</f>
        <v>811.80458298610199</v>
      </c>
      <c r="E24" s="64"/>
      <c r="F24" s="63"/>
      <c r="G24" s="62"/>
      <c r="H24" s="57"/>
    </row>
    <row r="25" spans="2:10" s="56" customFormat="1" ht="15.75">
      <c r="B25" s="67"/>
      <c r="C25" s="71"/>
      <c r="D25" s="70"/>
      <c r="E25" s="64"/>
      <c r="F25" s="63"/>
      <c r="G25" s="62"/>
      <c r="H25" s="57"/>
    </row>
    <row r="26" spans="2:10" s="56" customFormat="1">
      <c r="B26" s="67"/>
      <c r="C26" s="71" t="s">
        <v>36</v>
      </c>
      <c r="D26" s="72">
        <f>D15</f>
        <v>0.06</v>
      </c>
      <c r="E26" s="69"/>
      <c r="F26" s="68"/>
      <c r="G26" s="58"/>
      <c r="H26" s="57"/>
    </row>
    <row r="27" spans="2:10" s="56" customFormat="1">
      <c r="B27" s="67"/>
      <c r="C27" s="71" t="s">
        <v>35</v>
      </c>
      <c r="D27" s="70">
        <f>-PV(D15/2,(D8-1)*2,D7*1000/2,1000)</f>
        <v>1273.3100549338608</v>
      </c>
      <c r="E27" s="69"/>
      <c r="F27" s="68"/>
      <c r="G27" s="58"/>
      <c r="H27" s="57"/>
    </row>
    <row r="28" spans="2:10" s="56" customFormat="1">
      <c r="B28" s="67"/>
      <c r="C28" s="71"/>
      <c r="D28" s="70"/>
      <c r="E28" s="69"/>
      <c r="F28" s="68"/>
      <c r="G28" s="58"/>
      <c r="H28" s="57"/>
    </row>
    <row r="29" spans="2:10" s="56" customFormat="1" ht="15.75">
      <c r="B29" s="67"/>
      <c r="C29" s="66" t="s">
        <v>34</v>
      </c>
      <c r="D29" s="65">
        <f>((D11*D24)+(D14*D27))/((1+D9/2)^2)</f>
        <v>973.23841299445166</v>
      </c>
      <c r="E29" s="64"/>
      <c r="F29" s="63"/>
      <c r="G29" s="62"/>
      <c r="H29" s="57"/>
    </row>
    <row r="30" spans="2:10" s="56" customFormat="1" ht="15" customHeight="1" thickBot="1">
      <c r="B30" s="61"/>
      <c r="C30" s="60"/>
      <c r="D30" s="60"/>
      <c r="E30" s="60"/>
      <c r="F30" s="59"/>
      <c r="G30" s="58"/>
      <c r="H30" s="57"/>
    </row>
    <row r="31" spans="2:10" s="56" customFormat="1">
      <c r="I31" s="57"/>
      <c r="J31" s="57"/>
    </row>
  </sheetData>
  <phoneticPr fontId="25" type="noConversion"/>
  <pageMargins left="0.75" right="0.75" top="1" bottom="1" header="0.5" footer="0.5"/>
  <pageSetup orientation="portrait" horizontalDpi="300" r:id="rId1"/>
  <headerFooter alignWithMargins="0"/>
</worksheet>
</file>

<file path=xl/worksheets/sheet7.xml><?xml version="1.0" encoding="utf-8"?>
<worksheet xmlns="http://schemas.openxmlformats.org/spreadsheetml/2006/main" xmlns:r="http://schemas.openxmlformats.org/officeDocument/2006/relationships">
  <dimension ref="B1:J37"/>
  <sheetViews>
    <sheetView workbookViewId="0"/>
  </sheetViews>
  <sheetFormatPr defaultRowHeight="15"/>
  <cols>
    <col min="1" max="1" width="9.140625" style="55"/>
    <col min="2" max="2" width="3.140625" style="55" customWidth="1"/>
    <col min="3" max="3" width="41" style="55" customWidth="1"/>
    <col min="4" max="4" width="15" style="55" bestFit="1" customWidth="1"/>
    <col min="5" max="5" width="3.140625" style="55" customWidth="1"/>
    <col min="6" max="7" width="17.140625" style="56" customWidth="1"/>
    <col min="8" max="8" width="3.140625" style="55" customWidth="1"/>
    <col min="9" max="9" width="17" style="55" customWidth="1"/>
    <col min="10" max="10" width="3.140625" style="55" customWidth="1"/>
    <col min="11" max="16384" width="9.140625" style="55"/>
  </cols>
  <sheetData>
    <row r="1" spans="2:10" ht="18">
      <c r="C1" s="103" t="s">
        <v>32</v>
      </c>
      <c r="D1" s="103"/>
      <c r="E1" s="103"/>
    </row>
    <row r="2" spans="2:10">
      <c r="C2" s="56" t="s">
        <v>21</v>
      </c>
      <c r="D2" s="56"/>
      <c r="E2" s="56"/>
    </row>
    <row r="4" spans="2:10">
      <c r="C4" s="77" t="s">
        <v>6</v>
      </c>
      <c r="D4" s="77"/>
      <c r="E4" s="77"/>
      <c r="H4" s="56"/>
      <c r="I4" s="56"/>
      <c r="J4" s="56"/>
    </row>
    <row r="5" spans="2:10" s="56" customFormat="1" ht="15.75" thickBot="1">
      <c r="C5" s="76"/>
      <c r="D5" s="76"/>
      <c r="E5" s="76"/>
      <c r="F5" s="57"/>
      <c r="G5" s="57"/>
      <c r="H5" s="57"/>
      <c r="I5" s="57"/>
    </row>
    <row r="6" spans="2:10" s="56" customFormat="1">
      <c r="B6" s="102"/>
      <c r="C6" s="101"/>
      <c r="D6" s="101"/>
      <c r="E6" s="100"/>
      <c r="F6" s="58"/>
      <c r="G6" s="58"/>
      <c r="H6" s="58"/>
      <c r="I6" s="58"/>
      <c r="J6" s="58"/>
    </row>
    <row r="7" spans="2:10" s="56" customFormat="1">
      <c r="B7" s="86"/>
      <c r="C7" s="85" t="s">
        <v>42</v>
      </c>
      <c r="D7" s="98">
        <v>0.1</v>
      </c>
      <c r="E7" s="97"/>
      <c r="F7" s="58"/>
      <c r="G7" s="96"/>
      <c r="H7" s="58"/>
      <c r="I7" s="58"/>
      <c r="J7" s="58"/>
    </row>
    <row r="8" spans="2:10" s="56" customFormat="1">
      <c r="B8" s="86"/>
      <c r="C8" s="85" t="s">
        <v>47</v>
      </c>
      <c r="D8" s="105">
        <v>150</v>
      </c>
      <c r="E8" s="97"/>
      <c r="F8" s="58"/>
      <c r="G8" s="96"/>
      <c r="H8" s="58"/>
      <c r="I8" s="58"/>
      <c r="J8" s="58"/>
    </row>
    <row r="9" spans="2:10" s="56" customFormat="1">
      <c r="B9" s="86"/>
      <c r="C9" s="85"/>
      <c r="D9" s="98"/>
      <c r="E9" s="97"/>
      <c r="F9" s="58"/>
      <c r="G9" s="96"/>
      <c r="H9" s="95"/>
      <c r="I9" s="58"/>
      <c r="J9" s="58"/>
    </row>
    <row r="10" spans="2:10" s="56" customFormat="1">
      <c r="B10" s="86"/>
      <c r="C10" s="85" t="s">
        <v>39</v>
      </c>
      <c r="D10" s="84">
        <v>0.6</v>
      </c>
      <c r="E10" s="94"/>
      <c r="F10" s="58"/>
      <c r="G10" s="93"/>
      <c r="H10" s="92"/>
      <c r="I10" s="58"/>
      <c r="J10" s="58"/>
    </row>
    <row r="11" spans="2:10" s="56" customFormat="1">
      <c r="B11" s="86"/>
      <c r="C11" s="85" t="s">
        <v>38</v>
      </c>
      <c r="D11" s="84">
        <v>0.12</v>
      </c>
      <c r="E11" s="91"/>
      <c r="F11" s="58"/>
      <c r="G11" s="90"/>
      <c r="H11" s="89"/>
      <c r="I11" s="58"/>
      <c r="J11" s="58"/>
    </row>
    <row r="12" spans="2:10" s="56" customFormat="1">
      <c r="B12" s="86"/>
      <c r="C12" s="85"/>
      <c r="D12" s="84"/>
      <c r="E12" s="88"/>
      <c r="F12" s="58"/>
      <c r="G12" s="87"/>
      <c r="H12" s="81"/>
      <c r="I12" s="58"/>
      <c r="J12" s="58"/>
    </row>
    <row r="13" spans="2:10" s="56" customFormat="1">
      <c r="B13" s="86"/>
      <c r="C13" s="85" t="s">
        <v>39</v>
      </c>
      <c r="D13" s="142">
        <f>1-D10</f>
        <v>0.4</v>
      </c>
      <c r="E13" s="83"/>
      <c r="F13" s="58"/>
      <c r="G13" s="82"/>
      <c r="H13" s="81"/>
      <c r="I13" s="58"/>
      <c r="J13" s="58"/>
    </row>
    <row r="14" spans="2:10" s="56" customFormat="1">
      <c r="B14" s="86"/>
      <c r="C14" s="85" t="s">
        <v>38</v>
      </c>
      <c r="D14" s="84">
        <v>7.0000000000000007E-2</v>
      </c>
      <c r="E14" s="83"/>
      <c r="F14" s="58"/>
      <c r="G14" s="82"/>
      <c r="H14" s="81"/>
      <c r="I14" s="58"/>
      <c r="J14" s="58"/>
    </row>
    <row r="15" spans="2:10" s="56" customFormat="1">
      <c r="B15" s="86"/>
      <c r="C15" s="85"/>
      <c r="D15" s="84"/>
      <c r="E15" s="83"/>
      <c r="F15" s="58"/>
      <c r="G15" s="82"/>
      <c r="H15" s="81"/>
      <c r="I15" s="58"/>
      <c r="J15" s="58"/>
    </row>
    <row r="16" spans="2:10" s="56" customFormat="1">
      <c r="B16" s="86"/>
      <c r="C16" s="85" t="s">
        <v>46</v>
      </c>
      <c r="D16" s="84">
        <v>0.1</v>
      </c>
      <c r="E16" s="83"/>
      <c r="F16" s="58"/>
      <c r="G16" s="82"/>
      <c r="H16" s="81"/>
      <c r="I16" s="58"/>
      <c r="J16" s="58"/>
    </row>
    <row r="17" spans="2:10" s="56" customFormat="1" ht="15" customHeight="1" thickBot="1">
      <c r="B17" s="80"/>
      <c r="C17" s="79"/>
      <c r="D17" s="79"/>
      <c r="E17" s="78"/>
      <c r="F17" s="58"/>
      <c r="G17" s="58"/>
      <c r="H17" s="58"/>
      <c r="I17" s="58"/>
      <c r="J17" s="58"/>
    </row>
    <row r="18" spans="2:10" s="56" customFormat="1"/>
    <row r="19" spans="2:10" s="56" customFormat="1">
      <c r="C19" s="77" t="s">
        <v>10</v>
      </c>
      <c r="D19" s="77"/>
      <c r="E19" s="77"/>
    </row>
    <row r="20" spans="2:10" s="56" customFormat="1" ht="15.75" thickBot="1">
      <c r="C20" s="76"/>
      <c r="D20" s="76"/>
      <c r="E20" s="76"/>
      <c r="I20" s="57"/>
      <c r="J20" s="57"/>
    </row>
    <row r="21" spans="2:10" s="56" customFormat="1">
      <c r="B21" s="75"/>
      <c r="C21" s="74"/>
      <c r="D21" s="74"/>
      <c r="E21" s="74"/>
      <c r="F21" s="59"/>
      <c r="G21" s="58"/>
      <c r="H21" s="57"/>
    </row>
    <row r="22" spans="2:10" s="56" customFormat="1">
      <c r="B22" s="67"/>
      <c r="C22" s="71" t="s">
        <v>45</v>
      </c>
      <c r="D22" s="70">
        <f>D7*1000</f>
        <v>100</v>
      </c>
      <c r="E22" s="71"/>
      <c r="F22" s="59"/>
      <c r="G22" s="58"/>
      <c r="H22" s="57"/>
    </row>
    <row r="23" spans="2:10" s="56" customFormat="1">
      <c r="B23" s="67"/>
      <c r="C23" s="71" t="s">
        <v>44</v>
      </c>
      <c r="D23" s="70">
        <f>D8+1000</f>
        <v>1150</v>
      </c>
      <c r="E23" s="71"/>
      <c r="F23" s="59"/>
      <c r="G23" s="58"/>
      <c r="H23" s="57"/>
    </row>
    <row r="24" spans="2:10" s="56" customFormat="1">
      <c r="B24" s="67"/>
      <c r="C24" s="71"/>
      <c r="D24" s="71"/>
      <c r="E24" s="71"/>
      <c r="F24" s="59"/>
      <c r="G24" s="58"/>
      <c r="H24" s="57"/>
    </row>
    <row r="25" spans="2:10" s="56" customFormat="1">
      <c r="B25" s="67"/>
      <c r="C25" s="73" t="s">
        <v>37</v>
      </c>
      <c r="D25" s="71"/>
      <c r="E25" s="69"/>
      <c r="F25" s="68"/>
      <c r="G25" s="58"/>
      <c r="H25" s="57"/>
    </row>
    <row r="26" spans="2:10" s="56" customFormat="1">
      <c r="B26" s="67"/>
      <c r="C26" s="71"/>
      <c r="D26" s="71"/>
      <c r="E26" s="69"/>
      <c r="F26" s="68"/>
      <c r="G26" s="58"/>
      <c r="H26" s="57"/>
    </row>
    <row r="27" spans="2:10" s="56" customFormat="1">
      <c r="B27" s="67"/>
      <c r="C27" s="71" t="s">
        <v>36</v>
      </c>
      <c r="D27" s="72">
        <f>D11</f>
        <v>0.12</v>
      </c>
      <c r="E27" s="69"/>
      <c r="F27" s="68"/>
      <c r="G27" s="58"/>
      <c r="H27" s="57"/>
    </row>
    <row r="28" spans="2:10" s="56" customFormat="1">
      <c r="B28" s="67"/>
      <c r="C28" s="71" t="s">
        <v>43</v>
      </c>
      <c r="D28" s="70">
        <f>(D22/D27)+D22</f>
        <v>933.33333333333337</v>
      </c>
      <c r="E28" s="69"/>
      <c r="F28" s="68"/>
      <c r="G28" s="58"/>
      <c r="H28" s="57"/>
    </row>
    <row r="29" spans="2:10" s="56" customFormat="1" ht="15.75">
      <c r="B29" s="67"/>
      <c r="C29" s="71" t="s">
        <v>35</v>
      </c>
      <c r="D29" s="70">
        <f>MIN(D28,D23)</f>
        <v>933.33333333333337</v>
      </c>
      <c r="E29" s="64"/>
      <c r="F29" s="63"/>
      <c r="G29" s="62"/>
      <c r="H29" s="57"/>
    </row>
    <row r="30" spans="2:10" s="56" customFormat="1" ht="15.75">
      <c r="B30" s="67"/>
      <c r="C30" s="71"/>
      <c r="D30" s="70"/>
      <c r="E30" s="64"/>
      <c r="F30" s="63"/>
      <c r="G30" s="62"/>
      <c r="H30" s="57"/>
    </row>
    <row r="31" spans="2:10" s="56" customFormat="1">
      <c r="B31" s="67"/>
      <c r="C31" s="71" t="s">
        <v>36</v>
      </c>
      <c r="D31" s="72">
        <f>D14</f>
        <v>7.0000000000000007E-2</v>
      </c>
      <c r="E31" s="69"/>
      <c r="F31" s="68"/>
      <c r="G31" s="58"/>
      <c r="H31" s="57"/>
    </row>
    <row r="32" spans="2:10" s="56" customFormat="1">
      <c r="B32" s="67"/>
      <c r="C32" s="71" t="s">
        <v>43</v>
      </c>
      <c r="D32" s="104">
        <f>(D22/D31)+D22</f>
        <v>1528.5714285714284</v>
      </c>
      <c r="E32" s="69"/>
      <c r="F32" s="68"/>
      <c r="G32" s="58"/>
      <c r="H32" s="57"/>
    </row>
    <row r="33" spans="2:10" s="56" customFormat="1">
      <c r="B33" s="67"/>
      <c r="C33" s="71" t="s">
        <v>35</v>
      </c>
      <c r="D33" s="70">
        <f>MIN(D23,D32)</f>
        <v>1150</v>
      </c>
      <c r="E33" s="69"/>
      <c r="F33" s="68"/>
      <c r="G33" s="58"/>
      <c r="H33" s="57"/>
    </row>
    <row r="34" spans="2:10" s="56" customFormat="1">
      <c r="B34" s="67"/>
      <c r="C34" s="71"/>
      <c r="D34" s="70"/>
      <c r="E34" s="69"/>
      <c r="F34" s="68"/>
      <c r="G34" s="58"/>
      <c r="H34" s="57"/>
    </row>
    <row r="35" spans="2:10" s="56" customFormat="1" ht="15.75">
      <c r="B35" s="67"/>
      <c r="C35" s="66" t="s">
        <v>34</v>
      </c>
      <c r="D35" s="65">
        <f>((D13*D33)+(D10*D29))/(1+D16)</f>
        <v>927.27272727272725</v>
      </c>
      <c r="E35" s="64"/>
      <c r="F35" s="63"/>
      <c r="G35" s="62"/>
      <c r="H35" s="57"/>
    </row>
    <row r="36" spans="2:10" s="56" customFormat="1" ht="15" customHeight="1" thickBot="1">
      <c r="B36" s="61"/>
      <c r="C36" s="60"/>
      <c r="D36" s="60"/>
      <c r="E36" s="60"/>
      <c r="F36" s="59"/>
      <c r="G36" s="58"/>
      <c r="H36" s="57"/>
    </row>
    <row r="37" spans="2:10" s="56" customFormat="1">
      <c r="I37" s="57"/>
      <c r="J37" s="57"/>
    </row>
  </sheetData>
  <phoneticPr fontId="25" type="noConversion"/>
  <pageMargins left="0.75" right="0.75" top="1" bottom="1" header="0.5" footer="0.5"/>
  <pageSetup orientation="portrait" horizontalDpi="300" r:id="rId1"/>
  <headerFooter alignWithMargins="0"/>
</worksheet>
</file>

<file path=xl/worksheets/sheet8.xml><?xml version="1.0" encoding="utf-8"?>
<worksheet xmlns="http://schemas.openxmlformats.org/spreadsheetml/2006/main" xmlns:r="http://schemas.openxmlformats.org/officeDocument/2006/relationships">
  <dimension ref="B1:J24"/>
  <sheetViews>
    <sheetView workbookViewId="0"/>
  </sheetViews>
  <sheetFormatPr defaultRowHeight="15"/>
  <cols>
    <col min="1" max="1" width="9.140625" style="55"/>
    <col min="2" max="2" width="3.140625" style="55" customWidth="1"/>
    <col min="3" max="3" width="41" style="55" customWidth="1"/>
    <col min="4" max="4" width="15" style="55" bestFit="1" customWidth="1"/>
    <col min="5" max="5" width="3.140625" style="55" customWidth="1"/>
    <col min="6" max="7" width="17.140625" style="56" customWidth="1"/>
    <col min="8" max="8" width="3.140625" style="55" customWidth="1"/>
    <col min="9" max="9" width="17" style="55" customWidth="1"/>
    <col min="10" max="10" width="3.140625" style="55" customWidth="1"/>
    <col min="11" max="16384" width="9.140625" style="55"/>
  </cols>
  <sheetData>
    <row r="1" spans="2:10" ht="18">
      <c r="C1" s="103" t="s">
        <v>32</v>
      </c>
      <c r="D1" s="103"/>
      <c r="E1" s="103"/>
    </row>
    <row r="2" spans="2:10">
      <c r="C2" s="56" t="s">
        <v>27</v>
      </c>
      <c r="D2" s="56"/>
      <c r="E2" s="56"/>
    </row>
    <row r="4" spans="2:10">
      <c r="C4" s="77" t="s">
        <v>6</v>
      </c>
      <c r="D4" s="77"/>
      <c r="E4" s="77"/>
      <c r="H4" s="56"/>
      <c r="I4" s="56"/>
      <c r="J4" s="56"/>
    </row>
    <row r="5" spans="2:10" s="56" customFormat="1" ht="15.75" thickBot="1">
      <c r="C5" s="76"/>
      <c r="D5" s="76"/>
      <c r="E5" s="76"/>
      <c r="F5" s="57"/>
      <c r="G5" s="57"/>
      <c r="H5" s="57"/>
      <c r="I5" s="57"/>
    </row>
    <row r="6" spans="2:10" s="56" customFormat="1">
      <c r="B6" s="102"/>
      <c r="C6" s="101"/>
      <c r="D6" s="101"/>
      <c r="E6" s="100"/>
      <c r="F6" s="58"/>
      <c r="G6" s="58"/>
      <c r="H6" s="58"/>
      <c r="I6" s="58"/>
      <c r="J6" s="58"/>
    </row>
    <row r="7" spans="2:10" s="56" customFormat="1">
      <c r="B7" s="86"/>
      <c r="C7" s="85" t="s">
        <v>44</v>
      </c>
      <c r="D7" s="105">
        <v>1175</v>
      </c>
      <c r="E7" s="97"/>
      <c r="F7" s="58"/>
      <c r="G7" s="96"/>
      <c r="H7" s="58"/>
      <c r="I7" s="58"/>
      <c r="J7" s="58"/>
    </row>
    <row r="8" spans="2:10" s="56" customFormat="1">
      <c r="B8" s="86"/>
      <c r="C8" s="85" t="s">
        <v>48</v>
      </c>
      <c r="D8" s="98">
        <v>0.09</v>
      </c>
      <c r="E8" s="97"/>
      <c r="F8" s="58"/>
      <c r="G8" s="96"/>
      <c r="H8" s="58"/>
      <c r="I8" s="58"/>
      <c r="J8" s="58"/>
    </row>
    <row r="9" spans="2:10" s="56" customFormat="1">
      <c r="B9" s="86"/>
      <c r="C9" s="85"/>
      <c r="D9" s="98"/>
      <c r="E9" s="97"/>
      <c r="F9" s="58"/>
      <c r="G9" s="96"/>
      <c r="H9" s="95"/>
      <c r="I9" s="58"/>
      <c r="J9" s="58"/>
    </row>
    <row r="10" spans="2:10" s="56" customFormat="1">
      <c r="B10" s="86"/>
      <c r="C10" s="85" t="s">
        <v>39</v>
      </c>
      <c r="D10" s="84">
        <v>0.6</v>
      </c>
      <c r="E10" s="94"/>
      <c r="F10" s="58"/>
      <c r="G10" s="93"/>
      <c r="H10" s="92"/>
      <c r="I10" s="58"/>
      <c r="J10" s="58"/>
    </row>
    <row r="11" spans="2:10" s="56" customFormat="1">
      <c r="B11" s="86"/>
      <c r="C11" s="85" t="s">
        <v>38</v>
      </c>
      <c r="D11" s="84">
        <v>0.1</v>
      </c>
      <c r="E11" s="91"/>
      <c r="F11" s="58"/>
      <c r="G11" s="90"/>
      <c r="H11" s="89"/>
      <c r="I11" s="58"/>
      <c r="J11" s="58"/>
    </row>
    <row r="12" spans="2:10" s="56" customFormat="1">
      <c r="B12" s="86"/>
      <c r="C12" s="85"/>
      <c r="D12" s="84"/>
      <c r="E12" s="88"/>
      <c r="F12" s="58"/>
      <c r="G12" s="87"/>
      <c r="H12" s="81"/>
      <c r="I12" s="58"/>
      <c r="J12" s="58"/>
    </row>
    <row r="13" spans="2:10" s="56" customFormat="1">
      <c r="B13" s="86"/>
      <c r="C13" s="85" t="s">
        <v>39</v>
      </c>
      <c r="D13" s="142">
        <f>1-D10</f>
        <v>0.4</v>
      </c>
      <c r="E13" s="83"/>
      <c r="F13" s="58"/>
      <c r="G13" s="82"/>
      <c r="H13" s="81"/>
      <c r="I13" s="58"/>
      <c r="J13" s="58"/>
    </row>
    <row r="14" spans="2:10" s="56" customFormat="1">
      <c r="B14" s="86"/>
      <c r="C14" s="85" t="s">
        <v>38</v>
      </c>
      <c r="D14" s="84">
        <v>0.08</v>
      </c>
      <c r="E14" s="83"/>
      <c r="F14" s="58"/>
      <c r="G14" s="82"/>
      <c r="H14" s="81"/>
      <c r="I14" s="58"/>
      <c r="J14" s="58"/>
    </row>
    <row r="15" spans="2:10" s="56" customFormat="1" ht="15" customHeight="1" thickBot="1">
      <c r="B15" s="80"/>
      <c r="C15" s="79"/>
      <c r="D15" s="79"/>
      <c r="E15" s="78"/>
      <c r="F15" s="58"/>
      <c r="G15" s="58"/>
      <c r="H15" s="58"/>
      <c r="I15" s="58"/>
      <c r="J15" s="58"/>
    </row>
    <row r="16" spans="2:10" s="56" customFormat="1"/>
    <row r="17" spans="2:10" s="56" customFormat="1">
      <c r="C17" s="77" t="s">
        <v>10</v>
      </c>
      <c r="D17" s="77"/>
      <c r="E17" s="77"/>
    </row>
    <row r="18" spans="2:10" s="56" customFormat="1" ht="15.75" thickBot="1">
      <c r="C18" s="76"/>
      <c r="D18" s="76"/>
      <c r="E18" s="76"/>
      <c r="I18" s="57"/>
      <c r="J18" s="57"/>
    </row>
    <row r="19" spans="2:10" s="56" customFormat="1">
      <c r="B19" s="75"/>
      <c r="C19" s="74"/>
      <c r="D19" s="74"/>
      <c r="E19" s="74"/>
      <c r="F19" s="59"/>
      <c r="G19" s="58"/>
      <c r="H19" s="57"/>
    </row>
    <row r="20" spans="2:10" s="56" customFormat="1">
      <c r="B20" s="67"/>
      <c r="C20" s="71" t="s">
        <v>45</v>
      </c>
      <c r="D20" s="70">
        <f>((1000*(1+D8))-(D13*D7))/(1+D10/D11)</f>
        <v>88.571428571428584</v>
      </c>
      <c r="E20" s="71"/>
      <c r="F20" s="59"/>
      <c r="G20" s="58"/>
      <c r="H20" s="57"/>
    </row>
    <row r="21" spans="2:10" s="56" customFormat="1">
      <c r="B21" s="67"/>
      <c r="C21" s="71"/>
      <c r="D21" s="70"/>
      <c r="E21" s="69"/>
      <c r="F21" s="68"/>
      <c r="G21" s="58"/>
      <c r="H21" s="57"/>
    </row>
    <row r="22" spans="2:10" s="56" customFormat="1" ht="15.75">
      <c r="B22" s="67"/>
      <c r="C22" s="66" t="s">
        <v>42</v>
      </c>
      <c r="D22" s="106">
        <f>D20/1000</f>
        <v>8.8571428571428579E-2</v>
      </c>
      <c r="E22" s="64"/>
      <c r="F22" s="63"/>
      <c r="G22" s="62"/>
      <c r="H22" s="57"/>
    </row>
    <row r="23" spans="2:10" s="56" customFormat="1" ht="15" customHeight="1" thickBot="1">
      <c r="B23" s="61"/>
      <c r="C23" s="60"/>
      <c r="D23" s="60"/>
      <c r="E23" s="60"/>
      <c r="F23" s="59"/>
      <c r="G23" s="58"/>
      <c r="H23" s="57"/>
    </row>
    <row r="24" spans="2:10" s="56" customFormat="1">
      <c r="I24" s="57"/>
      <c r="J24" s="57"/>
    </row>
  </sheetData>
  <phoneticPr fontId="25" type="noConversion"/>
  <pageMargins left="0.75" right="0.75" top="1" bottom="1" header="0.5" footer="0.5"/>
  <pageSetup orientation="portrait" horizontalDpi="300" r:id="rId1"/>
  <headerFooter alignWithMargins="0"/>
</worksheet>
</file>

<file path=xl/worksheets/sheet9.xml><?xml version="1.0" encoding="utf-8"?>
<worksheet xmlns="http://schemas.openxmlformats.org/spreadsheetml/2006/main" xmlns:r="http://schemas.openxmlformats.org/officeDocument/2006/relationships">
  <dimension ref="B1:J39"/>
  <sheetViews>
    <sheetView workbookViewId="0"/>
  </sheetViews>
  <sheetFormatPr defaultRowHeight="15"/>
  <cols>
    <col min="1" max="1" width="9.140625" style="55"/>
    <col min="2" max="2" width="3.140625" style="55" customWidth="1"/>
    <col min="3" max="3" width="41" style="55" customWidth="1"/>
    <col min="4" max="4" width="15" style="55" bestFit="1" customWidth="1"/>
    <col min="5" max="5" width="3.140625" style="55" customWidth="1"/>
    <col min="6" max="7" width="17.140625" style="56" customWidth="1"/>
    <col min="8" max="8" width="3.140625" style="55" customWidth="1"/>
    <col min="9" max="9" width="17" style="55" customWidth="1"/>
    <col min="10" max="10" width="3.140625" style="55" customWidth="1"/>
    <col min="11" max="16384" width="9.140625" style="55"/>
  </cols>
  <sheetData>
    <row r="1" spans="2:10" ht="18">
      <c r="C1" s="103" t="s">
        <v>32</v>
      </c>
      <c r="D1" s="103"/>
      <c r="E1" s="103"/>
    </row>
    <row r="2" spans="2:10">
      <c r="C2" s="56" t="s">
        <v>60</v>
      </c>
      <c r="D2" s="56"/>
      <c r="E2" s="56"/>
    </row>
    <row r="4" spans="2:10">
      <c r="C4" s="77" t="s">
        <v>6</v>
      </c>
      <c r="D4" s="77"/>
      <c r="E4" s="77"/>
      <c r="H4" s="56"/>
      <c r="I4" s="56"/>
      <c r="J4" s="56"/>
    </row>
    <row r="5" spans="2:10" s="56" customFormat="1" ht="15.75" thickBot="1">
      <c r="C5" s="76"/>
      <c r="D5" s="76"/>
      <c r="E5" s="76"/>
      <c r="F5" s="57"/>
      <c r="G5" s="57"/>
      <c r="H5" s="57"/>
      <c r="I5" s="57"/>
    </row>
    <row r="6" spans="2:10" s="56" customFormat="1">
      <c r="B6" s="102"/>
      <c r="C6" s="101"/>
      <c r="D6" s="101"/>
      <c r="E6" s="100"/>
      <c r="F6" s="58"/>
      <c r="G6" s="58"/>
      <c r="H6" s="58"/>
      <c r="I6" s="58"/>
      <c r="J6" s="58"/>
    </row>
    <row r="7" spans="2:10" s="56" customFormat="1">
      <c r="B7" s="86"/>
      <c r="C7" s="85" t="s">
        <v>42</v>
      </c>
      <c r="D7" s="98">
        <v>7.0000000000000007E-2</v>
      </c>
      <c r="E7" s="97"/>
      <c r="F7" s="58"/>
      <c r="G7" s="96"/>
      <c r="H7" s="58"/>
      <c r="I7" s="58"/>
      <c r="J7" s="58"/>
    </row>
    <row r="8" spans="2:10" s="56" customFormat="1">
      <c r="B8" s="86"/>
      <c r="C8" s="85" t="s">
        <v>48</v>
      </c>
      <c r="D8" s="98">
        <v>7.0000000000000007E-2</v>
      </c>
      <c r="E8" s="97"/>
      <c r="F8" s="58"/>
      <c r="G8" s="96"/>
      <c r="H8" s="58"/>
      <c r="I8" s="58"/>
      <c r="J8" s="58"/>
    </row>
    <row r="9" spans="2:10" s="56" customFormat="1">
      <c r="B9" s="86"/>
      <c r="C9" s="85"/>
      <c r="D9" s="98"/>
      <c r="E9" s="97"/>
      <c r="F9" s="58"/>
      <c r="G9" s="96"/>
      <c r="H9" s="95"/>
      <c r="I9" s="58"/>
      <c r="J9" s="58"/>
    </row>
    <row r="10" spans="2:10" s="56" customFormat="1">
      <c r="B10" s="86"/>
      <c r="C10" s="85" t="s">
        <v>39</v>
      </c>
      <c r="D10" s="84">
        <v>0.35</v>
      </c>
      <c r="E10" s="94"/>
      <c r="F10" s="58"/>
      <c r="G10" s="93"/>
      <c r="H10" s="92"/>
      <c r="I10" s="58"/>
      <c r="J10" s="58"/>
    </row>
    <row r="11" spans="2:10" s="56" customFormat="1">
      <c r="B11" s="86"/>
      <c r="C11" s="85" t="s">
        <v>38</v>
      </c>
      <c r="D11" s="84">
        <v>0.09</v>
      </c>
      <c r="E11" s="91"/>
      <c r="F11" s="58"/>
      <c r="G11" s="90"/>
      <c r="H11" s="89"/>
      <c r="I11" s="58"/>
      <c r="J11" s="58"/>
    </row>
    <row r="12" spans="2:10" s="56" customFormat="1">
      <c r="B12" s="86"/>
      <c r="C12" s="85"/>
      <c r="D12" s="84"/>
      <c r="E12" s="88"/>
      <c r="F12" s="58"/>
      <c r="G12" s="87"/>
      <c r="H12" s="81"/>
      <c r="I12" s="58"/>
      <c r="J12" s="58"/>
    </row>
    <row r="13" spans="2:10" s="56" customFormat="1">
      <c r="B13" s="86"/>
      <c r="C13" s="85" t="s">
        <v>39</v>
      </c>
      <c r="D13" s="84">
        <v>0.65</v>
      </c>
      <c r="E13" s="83"/>
      <c r="F13" s="58"/>
      <c r="G13" s="82"/>
      <c r="H13" s="81"/>
      <c r="I13" s="58"/>
      <c r="J13" s="58"/>
    </row>
    <row r="14" spans="2:10" s="56" customFormat="1">
      <c r="B14" s="86"/>
      <c r="C14" s="85" t="s">
        <v>38</v>
      </c>
      <c r="D14" s="84">
        <v>0.06</v>
      </c>
      <c r="E14" s="83"/>
      <c r="F14" s="58"/>
      <c r="G14" s="82"/>
      <c r="H14" s="81"/>
      <c r="I14" s="58"/>
      <c r="J14" s="58"/>
    </row>
    <row r="15" spans="2:10" s="56" customFormat="1">
      <c r="B15" s="86"/>
      <c r="C15" s="85"/>
      <c r="D15" s="84"/>
      <c r="E15" s="83"/>
      <c r="F15" s="58"/>
      <c r="G15" s="82"/>
      <c r="H15" s="81"/>
      <c r="I15" s="58"/>
      <c r="J15" s="58"/>
    </row>
    <row r="16" spans="2:10" s="56" customFormat="1">
      <c r="B16" s="86"/>
      <c r="C16" s="85" t="s">
        <v>51</v>
      </c>
      <c r="D16" s="84">
        <v>0.35</v>
      </c>
      <c r="E16" s="83"/>
      <c r="F16" s="58"/>
      <c r="G16" s="82"/>
      <c r="H16" s="81"/>
      <c r="I16" s="58"/>
      <c r="J16" s="58"/>
    </row>
    <row r="17" spans="2:10" s="56" customFormat="1" ht="15" customHeight="1" thickBot="1">
      <c r="B17" s="80"/>
      <c r="C17" s="79"/>
      <c r="D17" s="79"/>
      <c r="E17" s="78"/>
      <c r="F17" s="58"/>
      <c r="G17" s="58"/>
      <c r="H17" s="58"/>
      <c r="I17" s="58"/>
      <c r="J17" s="58"/>
    </row>
    <row r="18" spans="2:10" s="56" customFormat="1"/>
    <row r="19" spans="2:10" s="56" customFormat="1">
      <c r="C19" s="77" t="s">
        <v>10</v>
      </c>
      <c r="D19" s="77"/>
      <c r="E19" s="77"/>
    </row>
    <row r="20" spans="2:10" s="56" customFormat="1" ht="15.75" thickBot="1">
      <c r="C20" s="76"/>
      <c r="D20" s="76"/>
      <c r="E20" s="76"/>
      <c r="I20" s="57"/>
      <c r="J20" s="57"/>
    </row>
    <row r="21" spans="2:10" s="56" customFormat="1">
      <c r="B21" s="75"/>
      <c r="C21" s="74"/>
      <c r="D21" s="74"/>
      <c r="E21" s="74"/>
      <c r="F21" s="59"/>
      <c r="G21" s="58"/>
      <c r="H21" s="57"/>
    </row>
    <row r="22" spans="2:10" s="56" customFormat="1">
      <c r="B22" s="108" t="s">
        <v>12</v>
      </c>
      <c r="C22" s="73" t="s">
        <v>37</v>
      </c>
      <c r="D22" s="71"/>
      <c r="E22" s="71"/>
      <c r="F22" s="59"/>
      <c r="G22" s="58"/>
      <c r="H22" s="57"/>
    </row>
    <row r="23" spans="2:10" s="56" customFormat="1">
      <c r="B23" s="108"/>
      <c r="C23" s="71" t="s">
        <v>36</v>
      </c>
      <c r="D23" s="110">
        <f>D11</f>
        <v>0.09</v>
      </c>
      <c r="E23" s="71"/>
      <c r="F23" s="59"/>
      <c r="G23" s="58"/>
      <c r="H23" s="57"/>
    </row>
    <row r="24" spans="2:10" s="56" customFormat="1">
      <c r="B24" s="108"/>
      <c r="C24" s="71" t="s">
        <v>35</v>
      </c>
      <c r="D24" s="70">
        <f>(D7*1000)+((D7*1000)/D11)</f>
        <v>847.77777777777783</v>
      </c>
      <c r="E24" s="71"/>
      <c r="F24" s="59"/>
      <c r="G24" s="58"/>
      <c r="H24" s="57"/>
    </row>
    <row r="25" spans="2:10" s="56" customFormat="1">
      <c r="B25" s="108"/>
      <c r="C25" s="71"/>
      <c r="D25" s="111"/>
      <c r="E25" s="71"/>
      <c r="F25" s="59"/>
      <c r="G25" s="58"/>
      <c r="H25" s="57"/>
    </row>
    <row r="26" spans="2:10" s="56" customFormat="1">
      <c r="B26" s="108"/>
      <c r="C26" s="71" t="s">
        <v>36</v>
      </c>
      <c r="D26" s="110">
        <f>D14</f>
        <v>0.06</v>
      </c>
      <c r="E26" s="71"/>
      <c r="F26" s="59"/>
      <c r="G26" s="58"/>
      <c r="H26" s="57"/>
    </row>
    <row r="27" spans="2:10" s="56" customFormat="1">
      <c r="B27" s="108"/>
      <c r="C27" s="71" t="s">
        <v>35</v>
      </c>
      <c r="D27" s="70">
        <f>(D7*1000)+((D7*1000)/D14)</f>
        <v>1236.6666666666667</v>
      </c>
      <c r="E27" s="71"/>
      <c r="F27" s="59"/>
      <c r="G27" s="58"/>
      <c r="H27" s="57"/>
    </row>
    <row r="28" spans="2:10" s="56" customFormat="1">
      <c r="B28" s="108"/>
      <c r="C28" s="71"/>
      <c r="D28" s="70"/>
      <c r="E28" s="71"/>
      <c r="F28" s="59"/>
      <c r="G28" s="58"/>
      <c r="H28" s="57"/>
    </row>
    <row r="29" spans="2:10" s="56" customFormat="1" ht="15.75">
      <c r="B29" s="108"/>
      <c r="C29" s="71" t="s">
        <v>34</v>
      </c>
      <c r="D29" s="109">
        <f>((D24*D10)+(D27*D13))/(1+D8)</f>
        <v>1028.5565939771548</v>
      </c>
      <c r="E29" s="71"/>
      <c r="F29" s="59"/>
      <c r="G29" s="58"/>
      <c r="H29" s="57"/>
    </row>
    <row r="30" spans="2:10" s="56" customFormat="1">
      <c r="B30" s="108"/>
      <c r="C30" s="71"/>
      <c r="D30" s="70"/>
      <c r="E30" s="71"/>
      <c r="F30" s="59"/>
      <c r="G30" s="58"/>
      <c r="H30" s="57"/>
    </row>
    <row r="31" spans="2:10" s="56" customFormat="1">
      <c r="B31" s="108" t="s">
        <v>13</v>
      </c>
      <c r="C31" s="71" t="s">
        <v>45</v>
      </c>
      <c r="D31" s="70">
        <f>((1000*(1+D8))-(D13*1000))/(D10+(D10/D11)+(D13*2))</f>
        <v>75.827482447342021</v>
      </c>
      <c r="E31" s="71"/>
      <c r="F31" s="59"/>
      <c r="G31" s="58"/>
      <c r="H31" s="57"/>
    </row>
    <row r="32" spans="2:10" s="56" customFormat="1">
      <c r="B32" s="108"/>
      <c r="C32" s="71"/>
      <c r="D32" s="71"/>
      <c r="E32" s="71"/>
      <c r="F32" s="59"/>
      <c r="G32" s="58"/>
      <c r="H32" s="57"/>
    </row>
    <row r="33" spans="2:10" s="56" customFormat="1" ht="15.75">
      <c r="B33" s="108"/>
      <c r="C33" s="66" t="s">
        <v>42</v>
      </c>
      <c r="D33" s="106">
        <f>D31/1000</f>
        <v>7.5827482447342026E-2</v>
      </c>
      <c r="E33" s="71"/>
      <c r="F33" s="59"/>
      <c r="G33" s="58"/>
      <c r="H33" s="57"/>
    </row>
    <row r="34" spans="2:10" s="56" customFormat="1">
      <c r="B34" s="108"/>
      <c r="C34" s="71"/>
      <c r="D34" s="70"/>
      <c r="E34" s="71"/>
      <c r="F34" s="59"/>
      <c r="G34" s="58"/>
      <c r="H34" s="57"/>
    </row>
    <row r="35" spans="2:10" s="56" customFormat="1">
      <c r="B35" s="108" t="s">
        <v>14</v>
      </c>
      <c r="C35" s="71" t="s">
        <v>50</v>
      </c>
      <c r="D35" s="70">
        <f>D31/D14</f>
        <v>1263.791374122367</v>
      </c>
      <c r="E35" s="71"/>
      <c r="F35" s="59"/>
      <c r="G35" s="58"/>
      <c r="H35" s="57"/>
    </row>
    <row r="36" spans="2:10" s="56" customFormat="1">
      <c r="B36" s="108"/>
      <c r="C36" s="71"/>
      <c r="D36" s="70"/>
      <c r="E36" s="69"/>
      <c r="F36" s="68"/>
      <c r="G36" s="58"/>
      <c r="H36" s="57"/>
    </row>
    <row r="37" spans="2:10" s="56" customFormat="1" ht="15.75">
      <c r="B37" s="67"/>
      <c r="C37" s="66" t="s">
        <v>49</v>
      </c>
      <c r="D37" s="107">
        <f>(D13*(D35-(1000+D31)))/(1+D8)</f>
        <v>114.18367251286567</v>
      </c>
      <c r="E37" s="64"/>
      <c r="F37" s="63"/>
      <c r="G37" s="62"/>
      <c r="H37" s="57"/>
    </row>
    <row r="38" spans="2:10" s="56" customFormat="1" ht="15" customHeight="1" thickBot="1">
      <c r="B38" s="61"/>
      <c r="C38" s="60"/>
      <c r="D38" s="60"/>
      <c r="E38" s="60"/>
      <c r="F38" s="59"/>
      <c r="G38" s="58"/>
      <c r="H38" s="57"/>
    </row>
    <row r="39" spans="2:10" s="56" customFormat="1">
      <c r="I39" s="57"/>
      <c r="J39" s="57"/>
    </row>
  </sheetData>
  <phoneticPr fontId="25" type="noConversion"/>
  <pageMargins left="0.75" right="0.75" top="1" bottom="1" header="0.5" footer="0.5"/>
  <pageSetup orientation="portrait"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Chapter 15</vt:lpstr>
      <vt:lpstr>#1</vt:lpstr>
      <vt:lpstr>#2</vt:lpstr>
      <vt:lpstr>#3</vt:lpstr>
      <vt:lpstr>#4</vt:lpstr>
      <vt:lpstr>#5</vt:lpstr>
      <vt:lpstr>#6</vt:lpstr>
      <vt:lpstr>#7</vt:lpstr>
      <vt:lpstr>#8</vt:lpstr>
      <vt:lpstr>#9</vt:lpstr>
      <vt:lpstr>#10</vt:lpstr>
      <vt:lpstr>#11</vt:lpstr>
      <vt:lpstr>#12</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Smolira</dc:creator>
  <cp:lastModifiedBy>Faiyaz Ahmed</cp:lastModifiedBy>
  <cp:lastPrinted>2011-10-20T20:44:27Z</cp:lastPrinted>
  <dcterms:created xsi:type="dcterms:W3CDTF">2002-08-02T20:28:34Z</dcterms:created>
  <dcterms:modified xsi:type="dcterms:W3CDTF">2012-11-06T10:48:49Z</dcterms:modified>
</cp:coreProperties>
</file>