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2\"/>
    </mc:Choice>
  </mc:AlternateContent>
  <bookViews>
    <workbookView xWindow="0" yWindow="0" windowWidth="21570" windowHeight="9450" activeTab="1"/>
  </bookViews>
  <sheets>
    <sheet name="Source" sheetId="3" r:id="rId1"/>
    <sheet name="Data" sheetId="2" r:id="rId2"/>
    <sheet name="_STDS_DG2E786535" sheetId="6" state="hidden" r:id="rId3"/>
    <sheet name="Parts c-e" sheetId="8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isadeReportWorksheetCreatedBy" localSheetId="3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Percent">Data!$B$2:$B$57</definedName>
    <definedName name="ST_Year">Data!$A$2:$A$57</definedName>
    <definedName name="StatToolsHeader" localSheetId="3">'Parts c-e'!$1:$5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"U_x0001_VG2FCFC7942D423651_x0001_"</definedName>
    <definedName name="STWBD_StatToolsHistogram_VarSelectorDefaultDataSet" hidden="1">"DG2E786535"</definedName>
    <definedName name="STWBD_StatToolsHistogram_XAxisStyle" hidden="1">" 0"</definedName>
    <definedName name="STWBD_StatToolsHistogram_YAxisStyle" hidden="1">" 0"</definedName>
    <definedName name="STWBD_StatToolsOneVarSummary_Count" hidden="1">"FALSE"</definedName>
    <definedName name="STWBD_StatToolsOneVarSummary_DefaultDataFormat" hidden="1">" 0"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"FALSE"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1</definedName>
    <definedName name="STWBD_StatToolsOneVarSummary_VariableList_1" hidden="1">"U_x0001_VG2FCFC7942D423651_x0001_"</definedName>
    <definedName name="STWBD_StatToolsOneVarSummary_Variance" hidden="1">"FALSE"</definedName>
    <definedName name="STWBD_StatToolsOneVarSummary_VarSelectorDefaultDataSet" hidden="1">"DG2E786535"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"U_x0001_VG2B2404CB442F758_x0001_"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"U_x0001_VG2FCFC7942D423651_x0001_"</definedName>
    <definedName name="STWBD_StatToolsTimeSeriesGraph_VarSelectorDefaultDataSet" hidden="1">"DG2E786535"</definedName>
  </definedNames>
  <calcPr calcId="162913"/>
</workbook>
</file>

<file path=xl/calcChain.xml><?xml version="1.0" encoding="utf-8"?>
<calcChain xmlns="http://schemas.openxmlformats.org/spreadsheetml/2006/main">
  <c r="B9" i="6" l="1"/>
  <c r="D21" i="8"/>
  <c r="D20" i="8"/>
  <c r="D19" i="8"/>
  <c r="D18" i="8"/>
  <c r="D17" i="8"/>
  <c r="D16" i="8"/>
  <c r="D15" i="8"/>
  <c r="C52" i="2"/>
  <c r="D52" i="2"/>
  <c r="C53" i="2"/>
  <c r="D53" i="2"/>
  <c r="C54" i="2"/>
  <c r="D54" i="2"/>
  <c r="C55" i="2"/>
  <c r="D55" i="2"/>
  <c r="C56" i="2"/>
  <c r="D56" i="2"/>
  <c r="C57" i="2"/>
  <c r="D57" i="2"/>
  <c r="B16" i="6"/>
  <c r="B13" i="6"/>
  <c r="B7" i="6"/>
  <c r="B3" i="6"/>
  <c r="E19" i="8"/>
  <c r="E17" i="8"/>
  <c r="E21" i="8"/>
  <c r="E15" i="8"/>
  <c r="E16" i="8"/>
  <c r="E18" i="8"/>
  <c r="E20" i="8"/>
  <c r="B10" i="8"/>
  <c r="B9" i="8"/>
  <c r="F5" i="2" l="1"/>
  <c r="D3" i="2" s="1"/>
  <c r="F2" i="2"/>
  <c r="C3" i="2" s="1"/>
  <c r="F18" i="8"/>
  <c r="F20" i="8"/>
  <c r="F16" i="8"/>
  <c r="F15" i="8"/>
  <c r="F21" i="8"/>
  <c r="F17" i="8"/>
  <c r="F19" i="8"/>
  <c r="G19" i="8" l="1"/>
  <c r="G17" i="8"/>
  <c r="G21" i="8"/>
  <c r="G15" i="8"/>
  <c r="G16" i="8"/>
  <c r="G20" i="8"/>
  <c r="G18" i="8"/>
  <c r="C2" i="2"/>
  <c r="C36" i="2"/>
  <c r="D50" i="2"/>
  <c r="D26" i="2"/>
  <c r="D18" i="2"/>
  <c r="D10" i="2"/>
  <c r="C50" i="2"/>
  <c r="D49" i="2"/>
  <c r="D41" i="2"/>
  <c r="D25" i="2"/>
  <c r="D17" i="2"/>
  <c r="D9" i="2"/>
  <c r="C48" i="2"/>
  <c r="C32" i="2"/>
  <c r="D48" i="2"/>
  <c r="D40" i="2"/>
  <c r="D32" i="2"/>
  <c r="D24" i="2"/>
  <c r="D16" i="2"/>
  <c r="D8" i="2"/>
  <c r="C46" i="2"/>
  <c r="C30" i="2"/>
  <c r="D47" i="2"/>
  <c r="D39" i="2"/>
  <c r="D31" i="2"/>
  <c r="D23" i="2"/>
  <c r="D15" i="2"/>
  <c r="D7" i="2"/>
  <c r="D45" i="2"/>
  <c r="D37" i="2"/>
  <c r="D29" i="2"/>
  <c r="D21" i="2"/>
  <c r="D13" i="2"/>
  <c r="D5" i="2"/>
  <c r="D42" i="2"/>
  <c r="D34" i="2"/>
  <c r="C34" i="2"/>
  <c r="D33" i="2"/>
  <c r="C44" i="2"/>
  <c r="C28" i="2"/>
  <c r="D46" i="2"/>
  <c r="D38" i="2"/>
  <c r="D30" i="2"/>
  <c r="D22" i="2"/>
  <c r="D14" i="2"/>
  <c r="D6" i="2"/>
  <c r="C42" i="2"/>
  <c r="C40" i="2"/>
  <c r="D2" i="2"/>
  <c r="D44" i="2"/>
  <c r="D36" i="2"/>
  <c r="D28" i="2"/>
  <c r="D20" i="2"/>
  <c r="D12" i="2"/>
  <c r="D4" i="2"/>
  <c r="C38" i="2"/>
  <c r="D51" i="2"/>
  <c r="D43" i="2"/>
  <c r="D35" i="2"/>
  <c r="D27" i="2"/>
  <c r="D19" i="2"/>
  <c r="D11" i="2"/>
  <c r="C26" i="2"/>
  <c r="C24" i="2"/>
  <c r="C22" i="2"/>
  <c r="C20" i="2"/>
  <c r="C18" i="2"/>
  <c r="C16" i="2"/>
  <c r="C14" i="2"/>
  <c r="C12" i="2"/>
  <c r="C10" i="2"/>
  <c r="C8" i="2"/>
  <c r="C6" i="2"/>
  <c r="C4" i="2"/>
  <c r="C51" i="2"/>
  <c r="C49" i="2"/>
  <c r="C47" i="2"/>
  <c r="C45" i="2"/>
  <c r="C43" i="2"/>
  <c r="C41" i="2"/>
  <c r="C39" i="2"/>
  <c r="C37" i="2"/>
  <c r="C35" i="2"/>
  <c r="C33" i="2"/>
  <c r="C31" i="2"/>
  <c r="C29" i="2"/>
  <c r="C27" i="2"/>
  <c r="C25" i="2"/>
  <c r="C23" i="2"/>
  <c r="C21" i="2"/>
  <c r="C19" i="2"/>
  <c r="C17" i="2"/>
  <c r="C15" i="2"/>
  <c r="C13" i="2"/>
  <c r="C11" i="2"/>
  <c r="C9" i="2"/>
  <c r="C7" i="2"/>
  <c r="C5" i="2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Percent of all individuals under the age of 18 living below the poverty level in the United States.
</t>
        </r>
      </text>
    </comment>
  </commentList>
</comments>
</file>

<file path=xl/comments2.xml><?xml version="1.0" encoding="utf-8"?>
<comments xmlns="http://schemas.openxmlformats.org/spreadsheetml/2006/main">
  <authors>
    <author>Chris Albright</author>
  </authors>
  <commentList>
    <comment ref="A14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E14" authorId="0" shapeId="0">
      <text>
        <r>
          <rPr>
            <b/>
            <u/>
            <sz val="9"/>
            <color indexed="81"/>
            <rFont val="Tahoma"/>
            <family val="2"/>
          </rPr>
          <t>StatTools Educational Note:</t>
        </r>
        <r>
          <rPr>
            <sz val="9"/>
            <color indexed="81"/>
            <rFont val="Tahoma"/>
            <family val="2"/>
          </rPr>
          <t xml:space="preserve">
Frequency is the number of observations in the bin.</t>
        </r>
      </text>
    </comment>
    <comment ref="F14" authorId="0" shapeId="0">
      <text>
        <r>
          <rPr>
            <b/>
            <u/>
            <sz val="9"/>
            <color indexed="81"/>
            <rFont val="Tahoma"/>
            <family val="2"/>
          </rPr>
          <t>StatTools Educational Note:</t>
        </r>
        <r>
          <rPr>
            <sz val="9"/>
            <color indexed="81"/>
            <rFont val="Tahoma"/>
            <family val="2"/>
          </rPr>
          <t xml:space="preserve">
Relative frequency is the fraction of all observations that are in the bin.</t>
        </r>
      </text>
    </comment>
    <comment ref="G14" authorId="0" shapeId="0">
      <text>
        <r>
          <rPr>
            <b/>
            <u/>
            <sz val="9"/>
            <color indexed="81"/>
            <rFont val="Tahoma"/>
            <family val="2"/>
          </rPr>
          <t>StatTools Educational Note:</t>
        </r>
        <r>
          <rPr>
            <sz val="9"/>
            <color indexed="81"/>
            <rFont val="Tahoma"/>
            <family val="2"/>
          </rPr>
          <t xml:space="preserve">
Probability density is the same as Relative Frequency, but scaled so that the area under the histogram is 1.</t>
        </r>
      </text>
    </comment>
  </commentList>
</comments>
</file>

<file path=xl/sharedStrings.xml><?xml version="1.0" encoding="utf-8"?>
<sst xmlns="http://schemas.openxmlformats.org/spreadsheetml/2006/main" count="69" uniqueCount="66">
  <si>
    <t>Year</t>
  </si>
  <si>
    <t>Percent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</si>
  <si>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</si>
  <si>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</si>
  <si>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</si>
  <si>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</si>
  <si>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</si>
  <si>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</si>
  <si>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</si>
  <si>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</si>
  <si>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</si>
  <si>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</si>
  <si>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</si>
  <si>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</si>
  <si>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DG2E786535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</si>
  <si>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</si>
  <si>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</si>
  <si>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</si>
  <si>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</si>
  <si>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</si>
  <si>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</si>
  <si>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</si>
  <si>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</si>
  <si>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</si>
  <si>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</si>
  <si>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var1</t>
  </si>
  <si>
    <t>ST_Year</t>
  </si>
  <si>
    <t>1 : Ranges</t>
  </si>
  <si>
    <t>1 : MultiRefs</t>
  </si>
  <si>
    <t>2 : Info</t>
  </si>
  <si>
    <t>var2</t>
  </si>
  <si>
    <t>ST_Percent</t>
  </si>
  <si>
    <t>2 : Ranges</t>
  </si>
  <si>
    <t>2 : MultiRefs</t>
  </si>
  <si>
    <t>Above 3rd quartile</t>
  </si>
  <si>
    <t>3rd quartile</t>
  </si>
  <si>
    <t>1st quartile</t>
  </si>
  <si>
    <t>Below 1st quartile</t>
  </si>
  <si>
    <t>Analysis:</t>
  </si>
  <si>
    <t>Histogram</t>
  </si>
  <si>
    <t>Performed By: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</si>
  <si>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</si>
  <si>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</si>
  <si>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</si>
  <si>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</si>
  <si>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</si>
  <si>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</si>
  <si>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</si>
  <si>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</si>
  <si>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</si>
  <si>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Percent / Data Set #1</t>
  </si>
  <si>
    <t>Bin #1</t>
  </si>
  <si>
    <t>Bin #2</t>
  </si>
  <si>
    <t>Bin #3</t>
  </si>
  <si>
    <t>Bin #4</t>
  </si>
  <si>
    <t>Bin #5</t>
  </si>
  <si>
    <t>Bin #6</t>
  </si>
  <si>
    <t>Bin #7</t>
  </si>
  <si>
    <t>One Variable Summary</t>
  </si>
  <si>
    <t>Mean</t>
  </si>
  <si>
    <t>Median</t>
  </si>
  <si>
    <t>VG2B2404CB442F758</t>
  </si>
  <si>
    <t>VG2FCFC7942D423651</t>
  </si>
  <si>
    <t>StatTools Report</t>
  </si>
  <si>
    <t>Chris Albright</t>
  </si>
  <si>
    <t>Saturday, January 23,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</si>
</sst>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;[Red]0.0"/>
    <numFmt numFmtId="165" formatCode="0.0"/>
    <numFmt numFmtId="166" formatCode="0.000"/>
    <numFmt numFmtId="167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/>
    <xf numFmtId="0" fontId="4" fillId="0" borderId="0" xfId="1" applyFont="1"/>
    <xf numFmtId="164" fontId="4" fillId="0" borderId="0" xfId="1" applyNumberFormat="1" applyFont="1"/>
    <xf numFmtId="165" fontId="4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49" fontId="7" fillId="0" borderId="2" xfId="0" applyNumberFormat="1" applyFont="1" applyFill="1" applyBorder="1" applyAlignment="1">
      <alignment horizontal="left"/>
    </xf>
    <xf numFmtId="166" fontId="0" fillId="3" borderId="0" xfId="0" applyNumberFormat="1" applyFill="1" applyAlignment="1">
      <alignment horizontal="left"/>
    </xf>
    <xf numFmtId="49" fontId="7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8" fillId="2" borderId="0" xfId="0" applyFont="1" applyFill="1" applyAlignment="1">
      <alignment horizontal="left"/>
    </xf>
    <xf numFmtId="0" fontId="5" fillId="0" borderId="0" xfId="0" applyFont="1" applyAlignment="1">
      <alignment horizontal="center"/>
    </xf>
  </cellXfs>
  <cellStyles count="2">
    <cellStyle name="Normal" xfId="0" builtinId="0" customBuiltin="1"/>
    <cellStyle name="Normal 2" xfId="1"/>
  </cellStyles>
  <dxfs count="2"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Percent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'Parts c-e'!$D$15:$D$21</c:f>
              <c:numCache>
                <c:formatCode>0.000</c:formatCode>
                <c:ptCount val="7"/>
                <c:pt idx="0">
                  <c:v>14.95</c:v>
                </c:pt>
                <c:pt idx="1">
                  <c:v>16.850000000000001</c:v>
                </c:pt>
                <c:pt idx="2">
                  <c:v>18.75</c:v>
                </c:pt>
                <c:pt idx="3">
                  <c:v>20.65</c:v>
                </c:pt>
                <c:pt idx="4">
                  <c:v>22.55</c:v>
                </c:pt>
                <c:pt idx="5">
                  <c:v>24.45</c:v>
                </c:pt>
                <c:pt idx="6">
                  <c:v>26.35</c:v>
                </c:pt>
              </c:numCache>
            </c:numRef>
          </c:cat>
          <c:val>
            <c:numRef>
              <c:f>'Parts c-e'!$E$15:$E$21</c:f>
              <c:numCache>
                <c:formatCode>General</c:formatCode>
                <c:ptCount val="7"/>
                <c:pt idx="0">
                  <c:v>8</c:v>
                </c:pt>
                <c:pt idx="1">
                  <c:v>14</c:v>
                </c:pt>
                <c:pt idx="2">
                  <c:v>6</c:v>
                </c:pt>
                <c:pt idx="3">
                  <c:v>12</c:v>
                </c:pt>
                <c:pt idx="4">
                  <c:v>12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F-4727-9171-78FA883EF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65333528"/>
        <c:axId val="865333856"/>
      </c:barChart>
      <c:catAx>
        <c:axId val="865333528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65333856"/>
        <c:crosses val="autoZero"/>
        <c:auto val="1"/>
        <c:lblAlgn val="ctr"/>
        <c:lblOffset val="100"/>
        <c:noMultiLvlLbl val="0"/>
      </c:catAx>
      <c:valAx>
        <c:axId val="86533385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6533352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Percent / Data Set #1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</c:marker>
          <c:cat>
            <c:numRef>
              <c:f>Data!$A$2:$A$57</c:f>
              <c:numCache>
                <c:formatCode>General</c:formatCode>
                <c:ptCount val="56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</c:numCache>
            </c:numRef>
          </c:cat>
          <c:val>
            <c:numRef>
              <c:f>Data!$B$2:$B$57</c:f>
              <c:numCache>
                <c:formatCode>0.0;[Red]0.0</c:formatCode>
                <c:ptCount val="56"/>
                <c:pt idx="0">
                  <c:v>27.3</c:v>
                </c:pt>
                <c:pt idx="1">
                  <c:v>26.9</c:v>
                </c:pt>
                <c:pt idx="2">
                  <c:v>25.6</c:v>
                </c:pt>
                <c:pt idx="3">
                  <c:v>25</c:v>
                </c:pt>
                <c:pt idx="4">
                  <c:v>23.1</c:v>
                </c:pt>
                <c:pt idx="5">
                  <c:v>23</c:v>
                </c:pt>
                <c:pt idx="6">
                  <c:v>21</c:v>
                </c:pt>
                <c:pt idx="7">
                  <c:v>17.600000000000001</c:v>
                </c:pt>
                <c:pt idx="8">
                  <c:v>16.600000000000001</c:v>
                </c:pt>
                <c:pt idx="9">
                  <c:v>15.6</c:v>
                </c:pt>
                <c:pt idx="10">
                  <c:v>14</c:v>
                </c:pt>
                <c:pt idx="11">
                  <c:v>15.1</c:v>
                </c:pt>
                <c:pt idx="12">
                  <c:v>15.3</c:v>
                </c:pt>
                <c:pt idx="13">
                  <c:v>15.1</c:v>
                </c:pt>
                <c:pt idx="14">
                  <c:v>14.4</c:v>
                </c:pt>
                <c:pt idx="15">
                  <c:v>15.4</c:v>
                </c:pt>
                <c:pt idx="16">
                  <c:v>17.100000000000001</c:v>
                </c:pt>
                <c:pt idx="17">
                  <c:v>16</c:v>
                </c:pt>
                <c:pt idx="18">
                  <c:v>16.2</c:v>
                </c:pt>
                <c:pt idx="19">
                  <c:v>15.9</c:v>
                </c:pt>
                <c:pt idx="20">
                  <c:v>16.399999999999999</c:v>
                </c:pt>
                <c:pt idx="21">
                  <c:v>18.3</c:v>
                </c:pt>
                <c:pt idx="22">
                  <c:v>20</c:v>
                </c:pt>
                <c:pt idx="23">
                  <c:v>21.9</c:v>
                </c:pt>
                <c:pt idx="24">
                  <c:v>22.3</c:v>
                </c:pt>
                <c:pt idx="25">
                  <c:v>21.5</c:v>
                </c:pt>
                <c:pt idx="26">
                  <c:v>20.7</c:v>
                </c:pt>
                <c:pt idx="27">
                  <c:v>20.5</c:v>
                </c:pt>
                <c:pt idx="28">
                  <c:v>20.3</c:v>
                </c:pt>
                <c:pt idx="29">
                  <c:v>19.5</c:v>
                </c:pt>
                <c:pt idx="30">
                  <c:v>19.600000000000001</c:v>
                </c:pt>
                <c:pt idx="31">
                  <c:v>20.6</c:v>
                </c:pt>
                <c:pt idx="32">
                  <c:v>21.8</c:v>
                </c:pt>
                <c:pt idx="33">
                  <c:v>22.3</c:v>
                </c:pt>
                <c:pt idx="34">
                  <c:v>22.7</c:v>
                </c:pt>
                <c:pt idx="35">
                  <c:v>21.8</c:v>
                </c:pt>
                <c:pt idx="36">
                  <c:v>20.8</c:v>
                </c:pt>
                <c:pt idx="37">
                  <c:v>20.5</c:v>
                </c:pt>
                <c:pt idx="38">
                  <c:v>19.899999999999999</c:v>
                </c:pt>
                <c:pt idx="39">
                  <c:v>18.899999999999999</c:v>
                </c:pt>
                <c:pt idx="40">
                  <c:v>16.899999999999999</c:v>
                </c:pt>
                <c:pt idx="41">
                  <c:v>16.100000000000001</c:v>
                </c:pt>
                <c:pt idx="42">
                  <c:v>16.3</c:v>
                </c:pt>
                <c:pt idx="43">
                  <c:v>16.7</c:v>
                </c:pt>
                <c:pt idx="44">
                  <c:v>17.600000000000001</c:v>
                </c:pt>
                <c:pt idx="45" formatCode="General">
                  <c:v>17.8</c:v>
                </c:pt>
                <c:pt idx="46" formatCode="General">
                  <c:v>17.600000000000001</c:v>
                </c:pt>
                <c:pt idx="47" formatCode="General">
                  <c:v>17.399999999999999</c:v>
                </c:pt>
                <c:pt idx="48" formatCode="0.0">
                  <c:v>18</c:v>
                </c:pt>
                <c:pt idx="49" formatCode="0.0">
                  <c:v>19</c:v>
                </c:pt>
                <c:pt idx="50" formatCode="General">
                  <c:v>20.7</c:v>
                </c:pt>
                <c:pt idx="51" formatCode="0.0">
                  <c:v>22</c:v>
                </c:pt>
                <c:pt idx="52" formatCode="0.0">
                  <c:v>22</c:v>
                </c:pt>
                <c:pt idx="53" formatCode="General">
                  <c:v>21.9</c:v>
                </c:pt>
                <c:pt idx="54" formatCode="General">
                  <c:v>21.8</c:v>
                </c:pt>
                <c:pt idx="55" formatCode="General">
                  <c:v>19.899999999999999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A2-4C66-9F55-17F5A46DC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450632"/>
        <c:axId val="954458832"/>
      </c:lineChart>
      <c:catAx>
        <c:axId val="95445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54458832"/>
        <c:crosses val="autoZero"/>
        <c:auto val="1"/>
        <c:lblAlgn val="ctr"/>
        <c:lblOffset val="100"/>
        <c:noMultiLvlLbl val="0"/>
      </c:catAx>
      <c:valAx>
        <c:axId val="9544588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5445063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409576</xdr:colOff>
      <xdr:row>1</xdr:row>
      <xdr:rowOff>19050</xdr:rowOff>
    </xdr:from>
    <xdr:to>
      <xdr:col>3</xdr:col>
      <xdr:colOff>390526</xdr:colOff>
      <xdr:row>3</xdr:row>
      <xdr:rowOff>9525</xdr:rowOff>
    </xdr:to>
    <xdr:sp macro="" textlink="">
      <xdr:nvSpPr>
        <xdr:cNvPr id="2" name="TextBox 1"/>
        <xdr:cNvSpPr txBox="1"/>
      </xdr:nvSpPr>
      <xdr:spPr>
        <a:xfrm>
          <a:off x="409576" y="209550"/>
          <a:ext cx="1809750" cy="371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U.S. Census Bureau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6</xdr:row>
      <xdr:rowOff>133350</xdr:rowOff>
    </xdr:from>
    <xdr:to>
      <xdr:col>7</xdr:col>
      <xdr:colOff>552449</xdr:colOff>
      <xdr:row>11</xdr:row>
      <xdr:rowOff>38100</xdr:rowOff>
    </xdr:to>
    <xdr:sp macro="" textlink="">
      <xdr:nvSpPr>
        <xdr:cNvPr id="2" name="TextBox 1"/>
        <xdr:cNvSpPr txBox="1"/>
      </xdr:nvSpPr>
      <xdr:spPr>
        <a:xfrm>
          <a:off x="4219574" y="1276350"/>
          <a:ext cx="2009775" cy="8572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used conditional formatting for parts a and b (red for part a, green for part b).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5</xdr:row>
      <xdr:rowOff>171450</xdr:rowOff>
    </xdr:from>
    <xdr:to>
      <xdr:col>5</xdr:col>
      <xdr:colOff>76200</xdr:colOff>
      <xdr:row>10</xdr:row>
      <xdr:rowOff>47625</xdr:rowOff>
    </xdr:to>
    <xdr:sp macro="" textlink="">
      <xdr:nvSpPr>
        <xdr:cNvPr id="2" name="TextBox 1"/>
        <xdr:cNvSpPr txBox="1"/>
      </xdr:nvSpPr>
      <xdr:spPr>
        <a:xfrm>
          <a:off x="2514600" y="981075"/>
          <a:ext cx="2076450" cy="828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Either of these could be quoted as the "typical" value</a:t>
          </a:r>
          <a:r>
            <a:rPr lang="en-US" sz="1100" baseline="0"/>
            <a:t> since they are very similar.</a:t>
          </a:r>
          <a:endParaRPr lang="en-US" sz="1100"/>
        </a:p>
      </xdr:txBody>
    </xdr:sp>
    <xdr:clientData/>
  </xdr:twoCellAnchor>
  <xdr:twoCellAnchor editAs="oneCell">
    <xdr:from>
      <xdr:col>0</xdr:col>
      <xdr:colOff>12700</xdr:colOff>
      <xdr:row>21</xdr:row>
      <xdr:rowOff>95250</xdr:rowOff>
    </xdr:from>
    <xdr:to>
      <xdr:col>4</xdr:col>
      <xdr:colOff>476250</xdr:colOff>
      <xdr:row>38</xdr:row>
      <xdr:rowOff>31750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12700</xdr:colOff>
      <xdr:row>6</xdr:row>
      <xdr:rowOff>0</xdr:rowOff>
    </xdr:from>
    <xdr:to>
      <xdr:col>13</xdr:col>
      <xdr:colOff>600075</xdr:colOff>
      <xdr:row>22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10</xdr:col>
      <xdr:colOff>123825</xdr:colOff>
      <xdr:row>35</xdr:row>
      <xdr:rowOff>66675</xdr:rowOff>
    </xdr:to>
    <xdr:sp macro="" textlink="">
      <xdr:nvSpPr>
        <xdr:cNvPr id="5" name="TextBox 4"/>
        <xdr:cNvSpPr txBox="1"/>
      </xdr:nvSpPr>
      <xdr:spPr>
        <a:xfrm>
          <a:off x="6057900" y="4619625"/>
          <a:ext cx="3514725" cy="1971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d: </a:t>
          </a:r>
          <a:r>
            <a:rPr lang="en-US" sz="1100"/>
            <a:t>Given the "meandering</a:t>
          </a:r>
          <a:r>
            <a:rPr lang="en-US" sz="1100" baseline="0"/>
            <a:t>" nature of the time series graph, it's hard to claim victory in the war against poverty.</a:t>
          </a:r>
        </a:p>
        <a:p>
          <a:endParaRPr lang="en-US" sz="1100" baseline="0"/>
        </a:p>
        <a:p>
          <a:r>
            <a:rPr lang="en-US" sz="1100" b="1" baseline="0"/>
            <a:t>Part e: </a:t>
          </a:r>
          <a:r>
            <a:rPr lang="en-US" sz="1100" baseline="0"/>
            <a:t>The time series graph is probably more meaningful than the measures to the above left, but because of the lack of any long-term upward or downward trends, the measures to the above left still have some relevance.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showRowColHeader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F57"/>
  <sheetViews>
    <sheetView tabSelected="1" workbookViewId="0"/>
  </sheetViews>
  <sheetFormatPr defaultRowHeight="15" x14ac:dyDescent="0.25"/>
  <cols>
    <col min="1" max="1" width="9.140625" style="7"/>
    <col min="2" max="2" width="9.140625" style="2"/>
    <col min="3" max="3" width="17.7109375" style="7" bestFit="1" customWidth="1"/>
    <col min="4" max="4" width="17.7109375" style="7" customWidth="1"/>
    <col min="5" max="5" width="9.140625" style="2"/>
    <col min="6" max="6" width="13.140625" style="2" bestFit="1" customWidth="1"/>
    <col min="7" max="16384" width="9.140625" style="2"/>
  </cols>
  <sheetData>
    <row r="1" spans="1:6" s="1" customFormat="1" x14ac:dyDescent="0.25">
      <c r="A1" s="6" t="s">
        <v>0</v>
      </c>
      <c r="B1" s="5" t="s">
        <v>1</v>
      </c>
      <c r="C1" s="6" t="s">
        <v>34</v>
      </c>
      <c r="D1" s="6" t="s">
        <v>37</v>
      </c>
      <c r="F1" s="1" t="s">
        <v>35</v>
      </c>
    </row>
    <row r="2" spans="1:6" x14ac:dyDescent="0.25">
      <c r="A2" s="7">
        <v>1959</v>
      </c>
      <c r="B2" s="3">
        <v>27.3</v>
      </c>
      <c r="C2" s="7" t="str">
        <f>IF(B2&gt;$F$2,"Yes","No")</f>
        <v>Yes</v>
      </c>
      <c r="D2" s="7" t="str">
        <f>IF(B2&lt;$F$5,"Yes","No")</f>
        <v>No</v>
      </c>
      <c r="F2" s="2">
        <f>QUARTILE(ST_Percent,3)</f>
        <v>21.8</v>
      </c>
    </row>
    <row r="3" spans="1:6" x14ac:dyDescent="0.25">
      <c r="A3" s="7">
        <v>1960</v>
      </c>
      <c r="B3" s="3">
        <v>26.9</v>
      </c>
      <c r="C3" s="7" t="str">
        <f t="shared" ref="C3:C51" si="0">IF(B3&gt;$F$2,"Yes","No")</f>
        <v>Yes</v>
      </c>
      <c r="D3" s="7" t="str">
        <f t="shared" ref="D3:D51" si="1">IF(B3&lt;$F$5,"Yes","No")</f>
        <v>No</v>
      </c>
    </row>
    <row r="4" spans="1:6" x14ac:dyDescent="0.25">
      <c r="A4" s="7">
        <v>1961</v>
      </c>
      <c r="B4" s="3">
        <v>25.6</v>
      </c>
      <c r="C4" s="7" t="str">
        <f t="shared" si="0"/>
        <v>Yes</v>
      </c>
      <c r="D4" s="7" t="str">
        <f t="shared" si="1"/>
        <v>No</v>
      </c>
      <c r="F4" s="1" t="s">
        <v>36</v>
      </c>
    </row>
    <row r="5" spans="1:6" x14ac:dyDescent="0.25">
      <c r="A5" s="7">
        <v>1962</v>
      </c>
      <c r="B5" s="3">
        <v>25</v>
      </c>
      <c r="C5" s="7" t="str">
        <f t="shared" si="0"/>
        <v>Yes</v>
      </c>
      <c r="D5" s="7" t="str">
        <f t="shared" si="1"/>
        <v>No</v>
      </c>
      <c r="F5" s="2">
        <f>QUARTILE(ST_Percent,1)</f>
        <v>16.675000000000001</v>
      </c>
    </row>
    <row r="6" spans="1:6" x14ac:dyDescent="0.25">
      <c r="A6" s="7">
        <v>1963</v>
      </c>
      <c r="B6" s="3">
        <v>23.1</v>
      </c>
      <c r="C6" s="7" t="str">
        <f t="shared" si="0"/>
        <v>Yes</v>
      </c>
      <c r="D6" s="7" t="str">
        <f t="shared" si="1"/>
        <v>No</v>
      </c>
    </row>
    <row r="7" spans="1:6" x14ac:dyDescent="0.25">
      <c r="A7" s="7">
        <v>1964</v>
      </c>
      <c r="B7" s="3">
        <v>23</v>
      </c>
      <c r="C7" s="7" t="str">
        <f t="shared" si="0"/>
        <v>Yes</v>
      </c>
      <c r="D7" s="7" t="str">
        <f t="shared" si="1"/>
        <v>No</v>
      </c>
    </row>
    <row r="8" spans="1:6" x14ac:dyDescent="0.25">
      <c r="A8" s="7">
        <v>1965</v>
      </c>
      <c r="B8" s="3">
        <v>21</v>
      </c>
      <c r="C8" s="7" t="str">
        <f t="shared" si="0"/>
        <v>No</v>
      </c>
      <c r="D8" s="7" t="str">
        <f t="shared" si="1"/>
        <v>No</v>
      </c>
    </row>
    <row r="9" spans="1:6" x14ac:dyDescent="0.25">
      <c r="A9" s="7">
        <v>1966</v>
      </c>
      <c r="B9" s="3">
        <v>17.600000000000001</v>
      </c>
      <c r="C9" s="7" t="str">
        <f t="shared" si="0"/>
        <v>No</v>
      </c>
      <c r="D9" s="7" t="str">
        <f t="shared" si="1"/>
        <v>No</v>
      </c>
    </row>
    <row r="10" spans="1:6" x14ac:dyDescent="0.25">
      <c r="A10" s="7">
        <v>1967</v>
      </c>
      <c r="B10" s="3">
        <v>16.600000000000001</v>
      </c>
      <c r="C10" s="7" t="str">
        <f t="shared" si="0"/>
        <v>No</v>
      </c>
      <c r="D10" s="7" t="str">
        <f t="shared" si="1"/>
        <v>Yes</v>
      </c>
    </row>
    <row r="11" spans="1:6" x14ac:dyDescent="0.25">
      <c r="A11" s="7">
        <v>1968</v>
      </c>
      <c r="B11" s="3">
        <v>15.6</v>
      </c>
      <c r="C11" s="7" t="str">
        <f t="shared" si="0"/>
        <v>No</v>
      </c>
      <c r="D11" s="7" t="str">
        <f t="shared" si="1"/>
        <v>Yes</v>
      </c>
    </row>
    <row r="12" spans="1:6" x14ac:dyDescent="0.25">
      <c r="A12" s="7">
        <v>1969</v>
      </c>
      <c r="B12" s="3">
        <v>14</v>
      </c>
      <c r="C12" s="7" t="str">
        <f t="shared" si="0"/>
        <v>No</v>
      </c>
      <c r="D12" s="7" t="str">
        <f t="shared" si="1"/>
        <v>Yes</v>
      </c>
    </row>
    <row r="13" spans="1:6" x14ac:dyDescent="0.25">
      <c r="A13" s="7">
        <v>1970</v>
      </c>
      <c r="B13" s="3">
        <v>15.1</v>
      </c>
      <c r="C13" s="7" t="str">
        <f t="shared" si="0"/>
        <v>No</v>
      </c>
      <c r="D13" s="7" t="str">
        <f t="shared" si="1"/>
        <v>Yes</v>
      </c>
    </row>
    <row r="14" spans="1:6" x14ac:dyDescent="0.25">
      <c r="A14" s="7">
        <v>1971</v>
      </c>
      <c r="B14" s="3">
        <v>15.3</v>
      </c>
      <c r="C14" s="7" t="str">
        <f t="shared" si="0"/>
        <v>No</v>
      </c>
      <c r="D14" s="7" t="str">
        <f t="shared" si="1"/>
        <v>Yes</v>
      </c>
    </row>
    <row r="15" spans="1:6" x14ac:dyDescent="0.25">
      <c r="A15" s="7">
        <v>1972</v>
      </c>
      <c r="B15" s="3">
        <v>15.1</v>
      </c>
      <c r="C15" s="7" t="str">
        <f t="shared" si="0"/>
        <v>No</v>
      </c>
      <c r="D15" s="7" t="str">
        <f t="shared" si="1"/>
        <v>Yes</v>
      </c>
    </row>
    <row r="16" spans="1:6" x14ac:dyDescent="0.25">
      <c r="A16" s="7">
        <v>1973</v>
      </c>
      <c r="B16" s="3">
        <v>14.4</v>
      </c>
      <c r="C16" s="7" t="str">
        <f t="shared" si="0"/>
        <v>No</v>
      </c>
      <c r="D16" s="7" t="str">
        <f t="shared" si="1"/>
        <v>Yes</v>
      </c>
    </row>
    <row r="17" spans="1:4" x14ac:dyDescent="0.25">
      <c r="A17" s="7">
        <v>1974</v>
      </c>
      <c r="B17" s="3">
        <v>15.4</v>
      </c>
      <c r="C17" s="7" t="str">
        <f t="shared" si="0"/>
        <v>No</v>
      </c>
      <c r="D17" s="7" t="str">
        <f t="shared" si="1"/>
        <v>Yes</v>
      </c>
    </row>
    <row r="18" spans="1:4" x14ac:dyDescent="0.25">
      <c r="A18" s="7">
        <v>1975</v>
      </c>
      <c r="B18" s="3">
        <v>17.100000000000001</v>
      </c>
      <c r="C18" s="7" t="str">
        <f t="shared" si="0"/>
        <v>No</v>
      </c>
      <c r="D18" s="7" t="str">
        <f t="shared" si="1"/>
        <v>No</v>
      </c>
    </row>
    <row r="19" spans="1:4" x14ac:dyDescent="0.25">
      <c r="A19" s="7">
        <v>1976</v>
      </c>
      <c r="B19" s="3">
        <v>16</v>
      </c>
      <c r="C19" s="7" t="str">
        <f t="shared" si="0"/>
        <v>No</v>
      </c>
      <c r="D19" s="7" t="str">
        <f t="shared" si="1"/>
        <v>Yes</v>
      </c>
    </row>
    <row r="20" spans="1:4" x14ac:dyDescent="0.25">
      <c r="A20" s="7">
        <v>1977</v>
      </c>
      <c r="B20" s="3">
        <v>16.2</v>
      </c>
      <c r="C20" s="7" t="str">
        <f t="shared" si="0"/>
        <v>No</v>
      </c>
      <c r="D20" s="7" t="str">
        <f t="shared" si="1"/>
        <v>Yes</v>
      </c>
    </row>
    <row r="21" spans="1:4" x14ac:dyDescent="0.25">
      <c r="A21" s="7">
        <v>1978</v>
      </c>
      <c r="B21" s="3">
        <v>15.9</v>
      </c>
      <c r="C21" s="7" t="str">
        <f t="shared" si="0"/>
        <v>No</v>
      </c>
      <c r="D21" s="7" t="str">
        <f t="shared" si="1"/>
        <v>Yes</v>
      </c>
    </row>
    <row r="22" spans="1:4" x14ac:dyDescent="0.25">
      <c r="A22" s="7">
        <v>1979</v>
      </c>
      <c r="B22" s="3">
        <v>16.399999999999999</v>
      </c>
      <c r="C22" s="7" t="str">
        <f t="shared" si="0"/>
        <v>No</v>
      </c>
      <c r="D22" s="7" t="str">
        <f t="shared" si="1"/>
        <v>Yes</v>
      </c>
    </row>
    <row r="23" spans="1:4" x14ac:dyDescent="0.25">
      <c r="A23" s="7">
        <v>1980</v>
      </c>
      <c r="B23" s="3">
        <v>18.3</v>
      </c>
      <c r="C23" s="7" t="str">
        <f t="shared" si="0"/>
        <v>No</v>
      </c>
      <c r="D23" s="7" t="str">
        <f t="shared" si="1"/>
        <v>No</v>
      </c>
    </row>
    <row r="24" spans="1:4" x14ac:dyDescent="0.25">
      <c r="A24" s="7">
        <v>1981</v>
      </c>
      <c r="B24" s="3">
        <v>20</v>
      </c>
      <c r="C24" s="7" t="str">
        <f t="shared" si="0"/>
        <v>No</v>
      </c>
      <c r="D24" s="7" t="str">
        <f t="shared" si="1"/>
        <v>No</v>
      </c>
    </row>
    <row r="25" spans="1:4" x14ac:dyDescent="0.25">
      <c r="A25" s="7">
        <v>1982</v>
      </c>
      <c r="B25" s="3">
        <v>21.9</v>
      </c>
      <c r="C25" s="7" t="str">
        <f t="shared" si="0"/>
        <v>Yes</v>
      </c>
      <c r="D25" s="7" t="str">
        <f t="shared" si="1"/>
        <v>No</v>
      </c>
    </row>
    <row r="26" spans="1:4" x14ac:dyDescent="0.25">
      <c r="A26" s="7">
        <v>1983</v>
      </c>
      <c r="B26" s="3">
        <v>22.3</v>
      </c>
      <c r="C26" s="7" t="str">
        <f t="shared" si="0"/>
        <v>Yes</v>
      </c>
      <c r="D26" s="7" t="str">
        <f t="shared" si="1"/>
        <v>No</v>
      </c>
    </row>
    <row r="27" spans="1:4" x14ac:dyDescent="0.25">
      <c r="A27" s="7">
        <v>1984</v>
      </c>
      <c r="B27" s="3">
        <v>21.5</v>
      </c>
      <c r="C27" s="7" t="str">
        <f t="shared" si="0"/>
        <v>No</v>
      </c>
      <c r="D27" s="7" t="str">
        <f t="shared" si="1"/>
        <v>No</v>
      </c>
    </row>
    <row r="28" spans="1:4" x14ac:dyDescent="0.25">
      <c r="A28" s="7">
        <v>1985</v>
      </c>
      <c r="B28" s="3">
        <v>20.7</v>
      </c>
      <c r="C28" s="7" t="str">
        <f t="shared" si="0"/>
        <v>No</v>
      </c>
      <c r="D28" s="7" t="str">
        <f t="shared" si="1"/>
        <v>No</v>
      </c>
    </row>
    <row r="29" spans="1:4" x14ac:dyDescent="0.25">
      <c r="A29" s="7">
        <v>1986</v>
      </c>
      <c r="B29" s="3">
        <v>20.5</v>
      </c>
      <c r="C29" s="7" t="str">
        <f t="shared" si="0"/>
        <v>No</v>
      </c>
      <c r="D29" s="7" t="str">
        <f t="shared" si="1"/>
        <v>No</v>
      </c>
    </row>
    <row r="30" spans="1:4" x14ac:dyDescent="0.25">
      <c r="A30" s="7">
        <v>1987</v>
      </c>
      <c r="B30" s="3">
        <v>20.3</v>
      </c>
      <c r="C30" s="7" t="str">
        <f t="shared" si="0"/>
        <v>No</v>
      </c>
      <c r="D30" s="7" t="str">
        <f t="shared" si="1"/>
        <v>No</v>
      </c>
    </row>
    <row r="31" spans="1:4" x14ac:dyDescent="0.25">
      <c r="A31" s="7">
        <v>1988</v>
      </c>
      <c r="B31" s="3">
        <v>19.5</v>
      </c>
      <c r="C31" s="7" t="str">
        <f t="shared" si="0"/>
        <v>No</v>
      </c>
      <c r="D31" s="7" t="str">
        <f t="shared" si="1"/>
        <v>No</v>
      </c>
    </row>
    <row r="32" spans="1:4" x14ac:dyDescent="0.25">
      <c r="A32" s="7">
        <v>1989</v>
      </c>
      <c r="B32" s="3">
        <v>19.600000000000001</v>
      </c>
      <c r="C32" s="7" t="str">
        <f t="shared" si="0"/>
        <v>No</v>
      </c>
      <c r="D32" s="7" t="str">
        <f t="shared" si="1"/>
        <v>No</v>
      </c>
    </row>
    <row r="33" spans="1:4" x14ac:dyDescent="0.25">
      <c r="A33" s="7">
        <v>1990</v>
      </c>
      <c r="B33" s="3">
        <v>20.6</v>
      </c>
      <c r="C33" s="7" t="str">
        <f t="shared" si="0"/>
        <v>No</v>
      </c>
      <c r="D33" s="7" t="str">
        <f t="shared" si="1"/>
        <v>No</v>
      </c>
    </row>
    <row r="34" spans="1:4" x14ac:dyDescent="0.25">
      <c r="A34" s="7">
        <v>1991</v>
      </c>
      <c r="B34" s="3">
        <v>21.8</v>
      </c>
      <c r="C34" s="7" t="str">
        <f t="shared" si="0"/>
        <v>No</v>
      </c>
      <c r="D34" s="7" t="str">
        <f t="shared" si="1"/>
        <v>No</v>
      </c>
    </row>
    <row r="35" spans="1:4" x14ac:dyDescent="0.25">
      <c r="A35" s="7">
        <v>1992</v>
      </c>
      <c r="B35" s="3">
        <v>22.3</v>
      </c>
      <c r="C35" s="7" t="str">
        <f t="shared" si="0"/>
        <v>Yes</v>
      </c>
      <c r="D35" s="7" t="str">
        <f t="shared" si="1"/>
        <v>No</v>
      </c>
    </row>
    <row r="36" spans="1:4" x14ac:dyDescent="0.25">
      <c r="A36" s="7">
        <v>1993</v>
      </c>
      <c r="B36" s="3">
        <v>22.7</v>
      </c>
      <c r="C36" s="7" t="str">
        <f t="shared" si="0"/>
        <v>Yes</v>
      </c>
      <c r="D36" s="7" t="str">
        <f t="shared" si="1"/>
        <v>No</v>
      </c>
    </row>
    <row r="37" spans="1:4" x14ac:dyDescent="0.25">
      <c r="A37" s="7">
        <v>1994</v>
      </c>
      <c r="B37" s="3">
        <v>21.8</v>
      </c>
      <c r="C37" s="7" t="str">
        <f t="shared" si="0"/>
        <v>No</v>
      </c>
      <c r="D37" s="7" t="str">
        <f t="shared" si="1"/>
        <v>No</v>
      </c>
    </row>
    <row r="38" spans="1:4" x14ac:dyDescent="0.25">
      <c r="A38" s="7">
        <v>1995</v>
      </c>
      <c r="B38" s="3">
        <v>20.8</v>
      </c>
      <c r="C38" s="7" t="str">
        <f t="shared" si="0"/>
        <v>No</v>
      </c>
      <c r="D38" s="7" t="str">
        <f t="shared" si="1"/>
        <v>No</v>
      </c>
    </row>
    <row r="39" spans="1:4" x14ac:dyDescent="0.25">
      <c r="A39" s="7">
        <v>1996</v>
      </c>
      <c r="B39" s="3">
        <v>20.5</v>
      </c>
      <c r="C39" s="7" t="str">
        <f t="shared" si="0"/>
        <v>No</v>
      </c>
      <c r="D39" s="7" t="str">
        <f t="shared" si="1"/>
        <v>No</v>
      </c>
    </row>
    <row r="40" spans="1:4" x14ac:dyDescent="0.25">
      <c r="A40" s="7">
        <v>1997</v>
      </c>
      <c r="B40" s="3">
        <v>19.899999999999999</v>
      </c>
      <c r="C40" s="7" t="str">
        <f t="shared" si="0"/>
        <v>No</v>
      </c>
      <c r="D40" s="7" t="str">
        <f t="shared" si="1"/>
        <v>No</v>
      </c>
    </row>
    <row r="41" spans="1:4" x14ac:dyDescent="0.25">
      <c r="A41" s="7">
        <v>1998</v>
      </c>
      <c r="B41" s="3">
        <v>18.899999999999999</v>
      </c>
      <c r="C41" s="7" t="str">
        <f t="shared" si="0"/>
        <v>No</v>
      </c>
      <c r="D41" s="7" t="str">
        <f t="shared" si="1"/>
        <v>No</v>
      </c>
    </row>
    <row r="42" spans="1:4" x14ac:dyDescent="0.25">
      <c r="A42" s="7">
        <v>1999</v>
      </c>
      <c r="B42" s="3">
        <v>16.899999999999999</v>
      </c>
      <c r="C42" s="7" t="str">
        <f t="shared" si="0"/>
        <v>No</v>
      </c>
      <c r="D42" s="7" t="str">
        <f t="shared" si="1"/>
        <v>No</v>
      </c>
    </row>
    <row r="43" spans="1:4" x14ac:dyDescent="0.25">
      <c r="A43" s="7">
        <v>2000</v>
      </c>
      <c r="B43" s="3">
        <v>16.100000000000001</v>
      </c>
      <c r="C43" s="7" t="str">
        <f t="shared" si="0"/>
        <v>No</v>
      </c>
      <c r="D43" s="7" t="str">
        <f t="shared" si="1"/>
        <v>Yes</v>
      </c>
    </row>
    <row r="44" spans="1:4" x14ac:dyDescent="0.25">
      <c r="A44" s="7">
        <v>2001</v>
      </c>
      <c r="B44" s="3">
        <v>16.3</v>
      </c>
      <c r="C44" s="7" t="str">
        <f t="shared" si="0"/>
        <v>No</v>
      </c>
      <c r="D44" s="7" t="str">
        <f t="shared" si="1"/>
        <v>Yes</v>
      </c>
    </row>
    <row r="45" spans="1:4" x14ac:dyDescent="0.25">
      <c r="A45" s="7">
        <v>2002</v>
      </c>
      <c r="B45" s="3">
        <v>16.7</v>
      </c>
      <c r="C45" s="7" t="str">
        <f t="shared" si="0"/>
        <v>No</v>
      </c>
      <c r="D45" s="7" t="str">
        <f t="shared" si="1"/>
        <v>No</v>
      </c>
    </row>
    <row r="46" spans="1:4" x14ac:dyDescent="0.25">
      <c r="A46" s="7">
        <v>2003</v>
      </c>
      <c r="B46" s="3">
        <v>17.600000000000001</v>
      </c>
      <c r="C46" s="7" t="str">
        <f t="shared" si="0"/>
        <v>No</v>
      </c>
      <c r="D46" s="7" t="str">
        <f t="shared" si="1"/>
        <v>No</v>
      </c>
    </row>
    <row r="47" spans="1:4" x14ac:dyDescent="0.25">
      <c r="A47" s="7">
        <v>2004</v>
      </c>
      <c r="B47" s="2">
        <v>17.8</v>
      </c>
      <c r="C47" s="7" t="str">
        <f t="shared" si="0"/>
        <v>No</v>
      </c>
      <c r="D47" s="7" t="str">
        <f t="shared" si="1"/>
        <v>No</v>
      </c>
    </row>
    <row r="48" spans="1:4" x14ac:dyDescent="0.25">
      <c r="A48" s="7">
        <v>2005</v>
      </c>
      <c r="B48" s="2">
        <v>17.600000000000001</v>
      </c>
      <c r="C48" s="7" t="str">
        <f t="shared" si="0"/>
        <v>No</v>
      </c>
      <c r="D48" s="7" t="str">
        <f t="shared" si="1"/>
        <v>No</v>
      </c>
    </row>
    <row r="49" spans="1:4" x14ac:dyDescent="0.25">
      <c r="A49" s="7">
        <v>2006</v>
      </c>
      <c r="B49" s="2">
        <v>17.399999999999999</v>
      </c>
      <c r="C49" s="7" t="str">
        <f t="shared" si="0"/>
        <v>No</v>
      </c>
      <c r="D49" s="7" t="str">
        <f t="shared" si="1"/>
        <v>No</v>
      </c>
    </row>
    <row r="50" spans="1:4" x14ac:dyDescent="0.25">
      <c r="A50" s="7">
        <v>2007</v>
      </c>
      <c r="B50" s="4">
        <v>18</v>
      </c>
      <c r="C50" s="7" t="str">
        <f t="shared" si="0"/>
        <v>No</v>
      </c>
      <c r="D50" s="7" t="str">
        <f t="shared" si="1"/>
        <v>No</v>
      </c>
    </row>
    <row r="51" spans="1:4" x14ac:dyDescent="0.25">
      <c r="A51" s="7">
        <v>2008</v>
      </c>
      <c r="B51" s="4">
        <v>19</v>
      </c>
      <c r="C51" s="7" t="str">
        <f t="shared" si="0"/>
        <v>No</v>
      </c>
      <c r="D51" s="7" t="str">
        <f t="shared" si="1"/>
        <v>No</v>
      </c>
    </row>
    <row r="52" spans="1:4" x14ac:dyDescent="0.25">
      <c r="A52" s="7">
        <v>2009</v>
      </c>
      <c r="B52" s="2">
        <v>20.7</v>
      </c>
      <c r="C52" s="7" t="str">
        <f t="shared" ref="C52:C57" si="2">IF(B52&gt;$F$2,"Yes","No")</f>
        <v>No</v>
      </c>
      <c r="D52" s="7" t="str">
        <f t="shared" ref="D52:D57" si="3">IF(B52&lt;$F$5,"Yes","No")</f>
        <v>No</v>
      </c>
    </row>
    <row r="53" spans="1:4" x14ac:dyDescent="0.25">
      <c r="A53" s="7">
        <v>2010</v>
      </c>
      <c r="B53" s="4">
        <v>22</v>
      </c>
      <c r="C53" s="7" t="str">
        <f t="shared" si="2"/>
        <v>Yes</v>
      </c>
      <c r="D53" s="7" t="str">
        <f t="shared" si="3"/>
        <v>No</v>
      </c>
    </row>
    <row r="54" spans="1:4" x14ac:dyDescent="0.25">
      <c r="A54" s="7">
        <v>2011</v>
      </c>
      <c r="B54" s="4">
        <v>22</v>
      </c>
      <c r="C54" s="7" t="str">
        <f t="shared" si="2"/>
        <v>Yes</v>
      </c>
      <c r="D54" s="7" t="str">
        <f t="shared" si="3"/>
        <v>No</v>
      </c>
    </row>
    <row r="55" spans="1:4" x14ac:dyDescent="0.25">
      <c r="A55" s="7">
        <v>2012</v>
      </c>
      <c r="B55" s="2">
        <v>21.9</v>
      </c>
      <c r="C55" s="7" t="str">
        <f t="shared" si="2"/>
        <v>Yes</v>
      </c>
      <c r="D55" s="7" t="str">
        <f t="shared" si="3"/>
        <v>No</v>
      </c>
    </row>
    <row r="56" spans="1:4" x14ac:dyDescent="0.25">
      <c r="A56" s="7">
        <v>2013</v>
      </c>
      <c r="B56" s="2">
        <v>21.8</v>
      </c>
      <c r="C56" s="7" t="str">
        <f t="shared" si="2"/>
        <v>No</v>
      </c>
      <c r="D56" s="7" t="str">
        <f t="shared" si="3"/>
        <v>No</v>
      </c>
    </row>
    <row r="57" spans="1:4" x14ac:dyDescent="0.25">
      <c r="A57" s="7">
        <v>2014</v>
      </c>
      <c r="B57" s="2">
        <v>19.899999999999999</v>
      </c>
      <c r="C57" s="7" t="str">
        <f t="shared" si="2"/>
        <v>No</v>
      </c>
      <c r="D57" s="7" t="str">
        <f t="shared" si="3"/>
        <v>No</v>
      </c>
    </row>
  </sheetData>
  <conditionalFormatting sqref="A2:D57">
    <cfRule type="expression" dxfId="1" priority="1">
      <formula>($D2="Yes")</formula>
    </cfRule>
    <cfRule type="expression" dxfId="0" priority="2">
      <formula>$C2="Yes"</formula>
    </cfRule>
  </conditionalFormatting>
  <pageMargins left="0.75" right="0.75" top="1" bottom="1" header="0.5" footer="0.5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9"/>
    <col min="2" max="16384" width="30.7109375" style="8"/>
  </cols>
  <sheetData>
    <row r="1" spans="1:20" x14ac:dyDescent="0.25">
      <c r="A1" s="9" t="s">
        <v>11</v>
      </c>
      <c r="B1" s="8" t="s">
        <v>12</v>
      </c>
      <c r="C1" s="8" t="s">
        <v>2</v>
      </c>
      <c r="D1" s="8">
        <v>7</v>
      </c>
      <c r="E1" s="8" t="s">
        <v>3</v>
      </c>
      <c r="F1" s="8">
        <v>0</v>
      </c>
      <c r="G1" s="8" t="s">
        <v>4</v>
      </c>
      <c r="H1" s="8">
        <v>0</v>
      </c>
      <c r="I1" s="8" t="s">
        <v>5</v>
      </c>
      <c r="J1" s="8">
        <v>1</v>
      </c>
      <c r="K1" s="8" t="s">
        <v>6</v>
      </c>
      <c r="L1" s="8">
        <v>0</v>
      </c>
      <c r="M1" s="8" t="s">
        <v>7</v>
      </c>
      <c r="N1" s="8">
        <v>0</v>
      </c>
      <c r="O1" s="8" t="s">
        <v>8</v>
      </c>
      <c r="P1" s="8">
        <v>1</v>
      </c>
      <c r="Q1" s="8" t="s">
        <v>9</v>
      </c>
      <c r="R1" s="8">
        <v>0</v>
      </c>
      <c r="S1" s="8" t="s">
        <v>10</v>
      </c>
      <c r="T1" s="8">
        <v>0</v>
      </c>
    </row>
    <row r="2" spans="1:20" x14ac:dyDescent="0.25">
      <c r="A2" s="9" t="s">
        <v>13</v>
      </c>
      <c r="B2" s="8" t="s">
        <v>14</v>
      </c>
    </row>
    <row r="3" spans="1:20" x14ac:dyDescent="0.25">
      <c r="A3" s="9" t="s">
        <v>15</v>
      </c>
      <c r="B3" s="8" t="b">
        <f>IF(B10&gt;256,"TripUpST110AndEarlier",FALSE)</f>
        <v>0</v>
      </c>
    </row>
    <row r="4" spans="1:20" x14ac:dyDescent="0.25">
      <c r="A4" s="9" t="s">
        <v>16</v>
      </c>
      <c r="B4" s="8" t="s">
        <v>17</v>
      </c>
    </row>
    <row r="5" spans="1:20" x14ac:dyDescent="0.25">
      <c r="A5" s="9" t="s">
        <v>18</v>
      </c>
      <c r="B5" s="8" t="b">
        <v>1</v>
      </c>
    </row>
    <row r="6" spans="1:20" x14ac:dyDescent="0.25">
      <c r="A6" s="9" t="s">
        <v>19</v>
      </c>
      <c r="B6" s="8" t="b">
        <v>1</v>
      </c>
    </row>
    <row r="7" spans="1:20" x14ac:dyDescent="0.25">
      <c r="A7" s="9" t="s">
        <v>20</v>
      </c>
      <c r="B7" s="8">
        <f>Data!$A$1:$B$57</f>
        <v>23</v>
      </c>
    </row>
    <row r="8" spans="1:20" x14ac:dyDescent="0.25">
      <c r="A8" s="9" t="s">
        <v>21</v>
      </c>
      <c r="B8" s="8">
        <v>2</v>
      </c>
    </row>
    <row r="9" spans="1:20" x14ac:dyDescent="0.25">
      <c r="A9" s="9" t="s">
        <v>22</v>
      </c>
      <c r="B9" s="26">
        <f>1</f>
        <v>1</v>
      </c>
    </row>
    <row r="10" spans="1:20" x14ac:dyDescent="0.25">
      <c r="A10" s="9" t="s">
        <v>23</v>
      </c>
      <c r="B10" s="8">
        <v>2</v>
      </c>
    </row>
    <row r="12" spans="1:20" x14ac:dyDescent="0.25">
      <c r="A12" s="9" t="s">
        <v>24</v>
      </c>
      <c r="B12" s="8" t="s">
        <v>61</v>
      </c>
      <c r="C12" s="8" t="s">
        <v>25</v>
      </c>
      <c r="D12" s="8" t="s">
        <v>26</v>
      </c>
      <c r="E12" s="8" t="b">
        <v>1</v>
      </c>
      <c r="F12" s="8">
        <v>0</v>
      </c>
      <c r="G12" s="8">
        <v>4</v>
      </c>
      <c r="H12" s="8">
        <v>0</v>
      </c>
    </row>
    <row r="13" spans="1:20" x14ac:dyDescent="0.25">
      <c r="A13" s="9" t="s">
        <v>27</v>
      </c>
      <c r="B13" s="8">
        <f>Data!$A$1:$A$57</f>
        <v>1970</v>
      </c>
    </row>
    <row r="14" spans="1:20" x14ac:dyDescent="0.25">
      <c r="A14" s="9" t="s">
        <v>28</v>
      </c>
    </row>
    <row r="15" spans="1:20" x14ac:dyDescent="0.25">
      <c r="A15" s="9" t="s">
        <v>29</v>
      </c>
      <c r="B15" s="8" t="s">
        <v>62</v>
      </c>
      <c r="C15" s="8" t="s">
        <v>30</v>
      </c>
      <c r="D15" s="8" t="s">
        <v>31</v>
      </c>
      <c r="E15" s="8" t="b">
        <v>1</v>
      </c>
      <c r="F15" s="8">
        <v>0</v>
      </c>
      <c r="G15" s="8">
        <v>4</v>
      </c>
      <c r="H15" s="8">
        <v>0</v>
      </c>
    </row>
    <row r="16" spans="1:20" x14ac:dyDescent="0.25">
      <c r="A16" s="9" t="s">
        <v>32</v>
      </c>
      <c r="B16" s="8">
        <f>Data!$B$1:$B$57</f>
        <v>14.4</v>
      </c>
    </row>
    <row r="17" spans="1:1" x14ac:dyDescent="0.25">
      <c r="A17" s="9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1"/>
  <sheetViews>
    <sheetView showGridLines="0" workbookViewId="0"/>
  </sheetViews>
  <sheetFormatPr defaultColWidth="12.7109375" defaultRowHeight="15" x14ac:dyDescent="0.25"/>
  <cols>
    <col min="1" max="1" width="20.5703125" bestFit="1" customWidth="1"/>
    <col min="2" max="2" width="19.42578125" bestFit="1" customWidth="1"/>
    <col min="3" max="7" width="12.7109375" customWidth="1"/>
  </cols>
  <sheetData>
    <row r="1" spans="1:7" s="10" customFormat="1" ht="18.75" x14ac:dyDescent="0.3">
      <c r="A1" s="27" t="s">
        <v>63</v>
      </c>
      <c r="B1" s="14"/>
    </row>
    <row r="2" spans="1:7" s="10" customFormat="1" ht="11.25" x14ac:dyDescent="0.2">
      <c r="A2" s="12" t="s">
        <v>38</v>
      </c>
      <c r="B2" s="14" t="s">
        <v>58</v>
      </c>
    </row>
    <row r="3" spans="1:7" s="10" customFormat="1" ht="11.25" x14ac:dyDescent="0.2">
      <c r="A3" s="12" t="s">
        <v>40</v>
      </c>
      <c r="B3" s="14" t="s">
        <v>64</v>
      </c>
    </row>
    <row r="4" spans="1:7" s="10" customFormat="1" ht="11.25" x14ac:dyDescent="0.2">
      <c r="A4" s="12" t="s">
        <v>41</v>
      </c>
      <c r="B4" s="14" t="s">
        <v>65</v>
      </c>
    </row>
    <row r="5" spans="1:7" s="11" customFormat="1" ht="11.25" x14ac:dyDescent="0.2">
      <c r="A5" s="13" t="s">
        <v>42</v>
      </c>
      <c r="B5" s="15" t="s">
        <v>43</v>
      </c>
    </row>
    <row r="7" spans="1:7" ht="15" customHeight="1" x14ac:dyDescent="0.25">
      <c r="A7" s="19"/>
      <c r="B7" s="18" t="s">
        <v>1</v>
      </c>
    </row>
    <row r="8" spans="1:7" ht="15" customHeight="1" thickBot="1" x14ac:dyDescent="0.3">
      <c r="A8" s="20" t="s">
        <v>58</v>
      </c>
      <c r="B8" s="23" t="s">
        <v>12</v>
      </c>
    </row>
    <row r="9" spans="1:7" ht="15" customHeight="1" thickTop="1" x14ac:dyDescent="0.25">
      <c r="A9" s="18" t="s">
        <v>59</v>
      </c>
      <c r="B9" s="24">
        <f>_xll.StatMean(ST_Percent)</f>
        <v>19.432142857142857</v>
      </c>
    </row>
    <row r="10" spans="1:7" ht="15" customHeight="1" x14ac:dyDescent="0.25">
      <c r="A10" s="18" t="s">
        <v>60</v>
      </c>
      <c r="B10" s="24">
        <f>_xll.StatMedian(ST_Percent, 4)</f>
        <v>19.75</v>
      </c>
    </row>
    <row r="11" spans="1:7" ht="15" customHeight="1" x14ac:dyDescent="0.25"/>
    <row r="12" spans="1:7" ht="15" customHeight="1" x14ac:dyDescent="0.25"/>
    <row r="13" spans="1:7" ht="15" customHeight="1" x14ac:dyDescent="0.25">
      <c r="A13" s="19"/>
      <c r="B13" s="25" t="s">
        <v>50</v>
      </c>
      <c r="C13" s="28"/>
      <c r="D13" s="28"/>
      <c r="E13" s="28"/>
      <c r="F13" s="28"/>
      <c r="G13" s="28"/>
    </row>
    <row r="14" spans="1:7" ht="15" customHeight="1" thickBot="1" x14ac:dyDescent="0.3">
      <c r="A14" s="20" t="s">
        <v>39</v>
      </c>
      <c r="B14" s="17" t="s">
        <v>44</v>
      </c>
      <c r="C14" s="17" t="s">
        <v>45</v>
      </c>
      <c r="D14" s="17" t="s">
        <v>46</v>
      </c>
      <c r="E14" s="17" t="s">
        <v>47</v>
      </c>
      <c r="F14" s="17" t="s">
        <v>48</v>
      </c>
      <c r="G14" s="17" t="s">
        <v>49</v>
      </c>
    </row>
    <row r="15" spans="1:7" ht="15" customHeight="1" thickTop="1" x14ac:dyDescent="0.25">
      <c r="A15" s="18" t="s">
        <v>51</v>
      </c>
      <c r="B15" s="21">
        <v>14</v>
      </c>
      <c r="C15" s="21">
        <v>15.9</v>
      </c>
      <c r="D15" s="21">
        <f>(B15+C15)/2</f>
        <v>14.95</v>
      </c>
      <c r="E15" s="16">
        <f>_xll.StatCountRange(ST_Percent,B15,C15,TRUE, TRUE)</f>
        <v>8</v>
      </c>
      <c r="F15" s="22">
        <f>E15/_xll.StatCount(ST_Percent)</f>
        <v>0.14285714285714285</v>
      </c>
      <c r="G15" s="21">
        <f>F15/(C15-B15)</f>
        <v>7.5187969924812012E-2</v>
      </c>
    </row>
    <row r="16" spans="1:7" ht="15" customHeight="1" x14ac:dyDescent="0.25">
      <c r="A16" s="18" t="s">
        <v>52</v>
      </c>
      <c r="B16" s="21">
        <v>15.9</v>
      </c>
      <c r="C16" s="21">
        <v>17.8</v>
      </c>
      <c r="D16" s="21">
        <f>(B16+C16)/2</f>
        <v>16.850000000000001</v>
      </c>
      <c r="E16" s="16">
        <f>_xll.StatCountRange(ST_Percent,B16,C16,FALSE, TRUE)</f>
        <v>14</v>
      </c>
      <c r="F16" s="22">
        <f>E16/_xll.StatCount(ST_Percent)</f>
        <v>0.25</v>
      </c>
      <c r="G16" s="21">
        <f>F16/(C16-B16)</f>
        <v>0.13157894736842102</v>
      </c>
    </row>
    <row r="17" spans="1:7" ht="15" customHeight="1" x14ac:dyDescent="0.25">
      <c r="A17" s="18" t="s">
        <v>53</v>
      </c>
      <c r="B17" s="21">
        <v>17.8</v>
      </c>
      <c r="C17" s="21">
        <v>19.7</v>
      </c>
      <c r="D17" s="21">
        <f>(B17+C17)/2</f>
        <v>18.75</v>
      </c>
      <c r="E17" s="16">
        <f>_xll.StatCountRange(ST_Percent,B17,C17,FALSE, TRUE)</f>
        <v>6</v>
      </c>
      <c r="F17" s="22">
        <f>E17/_xll.StatCount(ST_Percent)</f>
        <v>0.10714285714285714</v>
      </c>
      <c r="G17" s="21">
        <f>F17/(C17-B17)</f>
        <v>5.6390977443609061E-2</v>
      </c>
    </row>
    <row r="18" spans="1:7" ht="15" customHeight="1" x14ac:dyDescent="0.25">
      <c r="A18" s="18" t="s">
        <v>54</v>
      </c>
      <c r="B18" s="21">
        <v>19.7</v>
      </c>
      <c r="C18" s="21">
        <v>21.6</v>
      </c>
      <c r="D18" s="21">
        <f>(B18+C18)/2</f>
        <v>20.65</v>
      </c>
      <c r="E18" s="16">
        <f>_xll.StatCountRange(ST_Percent,B18,C18,FALSE, TRUE)</f>
        <v>12</v>
      </c>
      <c r="F18" s="22">
        <f>E18/_xll.StatCount(ST_Percent)</f>
        <v>0.21428571428571427</v>
      </c>
      <c r="G18" s="21">
        <f>F18/(C18-B18)</f>
        <v>0.11278195488721791</v>
      </c>
    </row>
    <row r="19" spans="1:7" ht="15" customHeight="1" x14ac:dyDescent="0.25">
      <c r="A19" s="18" t="s">
        <v>55</v>
      </c>
      <c r="B19" s="21">
        <v>21.6</v>
      </c>
      <c r="C19" s="21">
        <v>23.5</v>
      </c>
      <c r="D19" s="21">
        <f>(B19+C19)/2</f>
        <v>22.55</v>
      </c>
      <c r="E19" s="16">
        <f>_xll.StatCountRange(ST_Percent,B19,C19,FALSE, TRUE)</f>
        <v>12</v>
      </c>
      <c r="F19" s="22">
        <f>E19/_xll.StatCount(ST_Percent)</f>
        <v>0.21428571428571427</v>
      </c>
      <c r="G19" s="21">
        <f>F19/(C19-B19)</f>
        <v>0.11278195488721812</v>
      </c>
    </row>
    <row r="20" spans="1:7" ht="15" customHeight="1" x14ac:dyDescent="0.25">
      <c r="A20" s="18" t="s">
        <v>56</v>
      </c>
      <c r="B20" s="21">
        <v>23.5</v>
      </c>
      <c r="C20" s="21">
        <v>25.4</v>
      </c>
      <c r="D20" s="21">
        <f>(B20+C20)/2</f>
        <v>24.45</v>
      </c>
      <c r="E20" s="16">
        <f>_xll.StatCountRange(ST_Percent,B20,C20,FALSE, TRUE)</f>
        <v>1</v>
      </c>
      <c r="F20" s="22">
        <f>E20/_xll.StatCount(ST_Percent)</f>
        <v>1.7857142857142856E-2</v>
      </c>
      <c r="G20" s="21">
        <f>F20/(C20-B20)</f>
        <v>9.3984962406015102E-3</v>
      </c>
    </row>
    <row r="21" spans="1:7" ht="15" customHeight="1" x14ac:dyDescent="0.25">
      <c r="A21" s="18" t="s">
        <v>57</v>
      </c>
      <c r="B21" s="21">
        <v>25.4</v>
      </c>
      <c r="C21" s="21">
        <v>27.3</v>
      </c>
      <c r="D21" s="21">
        <f>(B21+C21)/2</f>
        <v>26.35</v>
      </c>
      <c r="E21" s="16">
        <f>_xll.StatCountRange(ST_Percent,B21,C21,FALSE, TRUE)</f>
        <v>3</v>
      </c>
      <c r="F21" s="22">
        <f>E21/_xll.StatCount(ST_Percent)</f>
        <v>5.3571428571428568E-2</v>
      </c>
      <c r="G21" s="21">
        <f>F21/(C21-B21)</f>
        <v>2.8195488721804478E-2</v>
      </c>
    </row>
    <row r="22" spans="1:7" ht="15" customHeight="1" x14ac:dyDescent="0.25"/>
    <row r="23" spans="1:7" ht="15" customHeight="1" x14ac:dyDescent="0.25"/>
    <row r="24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8" spans="1:7" ht="15" customHeight="1" x14ac:dyDescent="0.25"/>
    <row r="29" spans="1:7" ht="15" customHeight="1" x14ac:dyDescent="0.25"/>
    <row r="30" spans="1:7" ht="15" customHeight="1" x14ac:dyDescent="0.25"/>
    <row r="31" spans="1:7" ht="15" customHeight="1" x14ac:dyDescent="0.25"/>
    <row r="32" spans="1:7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</sheetData>
  <mergeCells count="1">
    <mergeCell ref="B13:G13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Source</vt:lpstr>
      <vt:lpstr>Data</vt:lpstr>
      <vt:lpstr>_STDS_DG2E786535</vt:lpstr>
      <vt:lpstr>Parts c-e</vt:lpstr>
      <vt:lpstr>ST_Percent</vt:lpstr>
      <vt:lpstr>ST_Year</vt:lpstr>
      <vt:lpstr>'Parts c-e'!StatToolsHeader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2007-05-15T19:04:12Z</dcterms:created>
  <dcterms:modified xsi:type="dcterms:W3CDTF">2016-01-23T20:29:51Z</dcterms:modified>
</cp:coreProperties>
</file>