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360" yWindow="15" windowWidth="19320" windowHeight="10185"/>
  </bookViews>
  <sheets>
    <sheet name="2.1" sheetId="1" r:id="rId1"/>
    <sheet name="2.2" sheetId="2" r:id="rId2"/>
    <sheet name="2.3" sheetId="3" r:id="rId3"/>
    <sheet name="2.4" sheetId="4" r:id="rId4"/>
    <sheet name="2.5" sheetId="5" r:id="rId5"/>
    <sheet name="2.6" sheetId="6" r:id="rId6"/>
    <sheet name="2.7" sheetId="7" r:id="rId7"/>
    <sheet name="2.8" sheetId="8" r:id="rId8"/>
    <sheet name="2.9" sheetId="9" r:id="rId9"/>
    <sheet name="2.10" sheetId="10" r:id="rId10"/>
    <sheet name="2.11" sheetId="11" r:id="rId11"/>
    <sheet name="2.12" sheetId="12" r:id="rId12"/>
  </sheets>
  <definedNames>
    <definedName name="solver_typ" localSheetId="11" hidden="1">2</definedName>
    <definedName name="solver_typ" localSheetId="1" hidden="1">2</definedName>
    <definedName name="solver_ver" localSheetId="11" hidden="1">11</definedName>
    <definedName name="solver_ver" localSheetId="1" hidden="1">11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1"/>
  <c r="J8" i="3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7"/>
  <c r="J3" i="2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N3"/>
  <c r="C9" i="9"/>
  <c r="C13"/>
  <c r="C9" i="6"/>
  <c r="C7" i="12"/>
  <c r="C8"/>
  <c r="C4"/>
  <c r="C12"/>
  <c r="C16"/>
  <c r="C4" i="11"/>
  <c r="C6"/>
  <c r="C11"/>
  <c r="C15"/>
  <c r="C17"/>
  <c r="D10" i="10"/>
  <c r="J10"/>
  <c r="D7"/>
  <c r="G7"/>
  <c r="D9"/>
  <c r="G9"/>
  <c r="G10"/>
  <c r="D6"/>
  <c r="G6"/>
  <c r="J7"/>
  <c r="K7"/>
  <c r="D8"/>
  <c r="G8"/>
  <c r="J9"/>
  <c r="K9"/>
  <c r="D5"/>
  <c r="J5"/>
  <c r="J6" i="8"/>
  <c r="I6"/>
  <c r="K6"/>
  <c r="J7"/>
  <c r="I7"/>
  <c r="K7"/>
  <c r="J8"/>
  <c r="I8"/>
  <c r="K8"/>
  <c r="J9"/>
  <c r="I9"/>
  <c r="K9"/>
  <c r="J10"/>
  <c r="I10"/>
  <c r="K10"/>
  <c r="J11"/>
  <c r="I11"/>
  <c r="K11"/>
  <c r="J12"/>
  <c r="I12"/>
  <c r="K12"/>
  <c r="J13"/>
  <c r="I13"/>
  <c r="K13"/>
  <c r="J14"/>
  <c r="I14"/>
  <c r="K14"/>
  <c r="J15"/>
  <c r="I15"/>
  <c r="K15"/>
  <c r="J16"/>
  <c r="I16"/>
  <c r="K16"/>
  <c r="J17"/>
  <c r="I17"/>
  <c r="K17"/>
  <c r="J18"/>
  <c r="I18"/>
  <c r="K18"/>
  <c r="J19"/>
  <c r="I19"/>
  <c r="K19"/>
  <c r="J20"/>
  <c r="I20"/>
  <c r="K20"/>
  <c r="J5"/>
  <c r="I5"/>
  <c r="K5"/>
  <c r="K4" i="5"/>
  <c r="K5"/>
  <c r="K3"/>
  <c r="F427" i="4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3"/>
  <c r="I11"/>
  <c r="H8"/>
  <c r="I8"/>
  <c r="H7"/>
  <c r="I7"/>
  <c r="H6"/>
  <c r="I6"/>
  <c r="H5"/>
  <c r="I5"/>
  <c r="H4"/>
  <c r="I4"/>
  <c r="H3"/>
  <c r="I3"/>
  <c r="K8" i="3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7"/>
  <c r="L7"/>
  <c r="M4" i="2"/>
  <c r="N5"/>
  <c r="N16"/>
  <c r="N7"/>
  <c r="M17"/>
  <c r="N9"/>
  <c r="M10"/>
  <c r="N15"/>
  <c r="F7" i="1"/>
  <c r="G7"/>
  <c r="F9"/>
  <c r="G9"/>
  <c r="F11"/>
  <c r="G11"/>
  <c r="F13"/>
  <c r="G13"/>
  <c r="F6"/>
  <c r="G6"/>
  <c r="F8"/>
  <c r="G8"/>
  <c r="F10"/>
  <c r="G10"/>
  <c r="F12"/>
  <c r="G12"/>
  <c r="F5"/>
  <c r="G5"/>
  <c r="C8" i="7"/>
  <c r="C9"/>
  <c r="C10"/>
  <c r="C11"/>
  <c r="C12"/>
  <c r="C13"/>
  <c r="C14"/>
  <c r="C15"/>
  <c r="C16"/>
  <c r="C17"/>
  <c r="C18"/>
  <c r="C19"/>
  <c r="C20"/>
  <c r="C21"/>
  <c r="C22"/>
  <c r="C23"/>
  <c r="C7"/>
  <c r="H75" i="5"/>
  <c r="H74"/>
  <c r="H73"/>
  <c r="H69"/>
  <c r="H68"/>
  <c r="H67"/>
  <c r="H66"/>
  <c r="H65"/>
  <c r="H64"/>
  <c r="H42"/>
  <c r="H8"/>
  <c r="L5"/>
  <c r="H7"/>
  <c r="H6"/>
  <c r="H5"/>
  <c r="H4"/>
  <c r="H35"/>
  <c r="H34"/>
  <c r="H26"/>
  <c r="H25"/>
  <c r="H24"/>
  <c r="H18"/>
  <c r="H17"/>
  <c r="H16"/>
  <c r="H15"/>
  <c r="H14"/>
  <c r="H13"/>
  <c r="H3"/>
  <c r="H96"/>
  <c r="H92"/>
  <c r="H79"/>
  <c r="H46"/>
  <c r="H40"/>
  <c r="H84"/>
  <c r="H80"/>
  <c r="H76"/>
  <c r="H39"/>
  <c r="H38"/>
  <c r="H37"/>
  <c r="H36"/>
  <c r="H33"/>
  <c r="H32"/>
  <c r="H31"/>
  <c r="H30"/>
  <c r="H95"/>
  <c r="H94"/>
  <c r="H93"/>
  <c r="H91"/>
  <c r="H90"/>
  <c r="L4"/>
  <c r="H89"/>
  <c r="H88"/>
  <c r="H87"/>
  <c r="H86"/>
  <c r="H85"/>
  <c r="H83"/>
  <c r="H82"/>
  <c r="H81"/>
  <c r="H78"/>
  <c r="H77"/>
  <c r="H72"/>
  <c r="H71"/>
  <c r="H70"/>
  <c r="H63"/>
  <c r="H62"/>
  <c r="H61"/>
  <c r="H60"/>
  <c r="H59"/>
  <c r="H58"/>
  <c r="H57"/>
  <c r="H56"/>
  <c r="H55"/>
  <c r="H54"/>
  <c r="H53"/>
  <c r="H52"/>
  <c r="H51"/>
  <c r="H50"/>
  <c r="H49"/>
  <c r="H48"/>
  <c r="H47"/>
  <c r="H29"/>
  <c r="L3"/>
  <c r="H28"/>
  <c r="H27"/>
  <c r="H23"/>
  <c r="H22"/>
  <c r="H21"/>
  <c r="H20"/>
  <c r="H19"/>
  <c r="H45"/>
  <c r="H44"/>
  <c r="H43"/>
  <c r="H41"/>
  <c r="H12"/>
  <c r="H11"/>
  <c r="H10"/>
  <c r="H9"/>
  <c r="C17" i="12"/>
  <c r="C19"/>
  <c r="K10" i="10"/>
  <c r="G5"/>
  <c r="J8"/>
  <c r="K8"/>
  <c r="J6"/>
  <c r="K6"/>
  <c r="M3" i="2"/>
  <c r="M6"/>
  <c r="M7"/>
  <c r="M9"/>
  <c r="N10"/>
  <c r="N8"/>
  <c r="N6"/>
  <c r="N4"/>
  <c r="M16"/>
  <c r="N17"/>
  <c r="M5"/>
  <c r="M8"/>
  <c r="M15"/>
  <c r="K5" i="10"/>
</calcChain>
</file>

<file path=xl/sharedStrings.xml><?xml version="1.0" encoding="utf-8"?>
<sst xmlns="http://schemas.openxmlformats.org/spreadsheetml/2006/main" count="1264" uniqueCount="342">
  <si>
    <t>Total science and engineering jobs in thousands: 2000 and projected 2010</t>
  </si>
  <si>
    <t>Occupation</t>
  </si>
  <si>
    <t>Scientists</t>
  </si>
  <si>
    <t>Life scientists</t>
  </si>
  <si>
    <t>Mathematical/computer scientists</t>
  </si>
  <si>
    <t>Computer specialists</t>
  </si>
  <si>
    <t>Mathematical scientists</t>
  </si>
  <si>
    <t>Physical scientists</t>
  </si>
  <si>
    <t>Social scientists</t>
  </si>
  <si>
    <t>Engineers</t>
  </si>
  <si>
    <t>All occupations</t>
  </si>
  <si>
    <t>ID</t>
  </si>
  <si>
    <t>Store No.</t>
  </si>
  <si>
    <t>Sales Region</t>
  </si>
  <si>
    <t>Item No.</t>
  </si>
  <si>
    <t>Item Description</t>
  </si>
  <si>
    <t>Unit Price</t>
  </si>
  <si>
    <t>Units Sold</t>
  </si>
  <si>
    <t>Week Ending</t>
  </si>
  <si>
    <t>South</t>
  </si>
  <si>
    <t>24" Monitor</t>
  </si>
  <si>
    <t>October</t>
  </si>
  <si>
    <t>November</t>
  </si>
  <si>
    <t>December</t>
  </si>
  <si>
    <t>Wireless Keyboard</t>
  </si>
  <si>
    <t>PC Mouse</t>
  </si>
  <si>
    <t>Laptop</t>
  </si>
  <si>
    <t>North</t>
  </si>
  <si>
    <t>East</t>
  </si>
  <si>
    <t>Guest First Name</t>
  </si>
  <si>
    <t>Guest Last Name</t>
  </si>
  <si>
    <t>Room</t>
  </si>
  <si>
    <t>Room Type</t>
  </si>
  <si>
    <t>Arrival Date</t>
  </si>
  <si>
    <t>Departure Date</t>
  </si>
  <si>
    <t>No of Guests</t>
  </si>
  <si>
    <t>Daily Rate</t>
  </si>
  <si>
    <t>Barry</t>
  </si>
  <si>
    <t>Lloyd</t>
  </si>
  <si>
    <t>Hayes</t>
  </si>
  <si>
    <t>Bay-window</t>
  </si>
  <si>
    <t>Michael</t>
  </si>
  <si>
    <t>Lunsford</t>
  </si>
  <si>
    <t>Cleveland</t>
  </si>
  <si>
    <t>Ocean</t>
  </si>
  <si>
    <t>Kim</t>
  </si>
  <si>
    <t>Kyuong</t>
  </si>
  <si>
    <t>Coolidge</t>
  </si>
  <si>
    <t>Edward</t>
  </si>
  <si>
    <t>Holt</t>
  </si>
  <si>
    <t>Washington</t>
  </si>
  <si>
    <t>Thomas</t>
  </si>
  <si>
    <t>Collins</t>
  </si>
  <si>
    <t>Lincoln</t>
  </si>
  <si>
    <t>Paul</t>
  </si>
  <si>
    <t>Bodkin</t>
  </si>
  <si>
    <t>Randall</t>
  </si>
  <si>
    <t>Battenburg</t>
  </si>
  <si>
    <t>Calvin</t>
  </si>
  <si>
    <t>Nowotney</t>
  </si>
  <si>
    <t>Homer</t>
  </si>
  <si>
    <t>Gonzalez</t>
  </si>
  <si>
    <t>David</t>
  </si>
  <si>
    <t>Sanchez</t>
  </si>
  <si>
    <t>Jefferson</t>
  </si>
  <si>
    <t>Buster</t>
  </si>
  <si>
    <t>Whisler</t>
  </si>
  <si>
    <t>Jackson</t>
  </si>
  <si>
    <t>Julia</t>
  </si>
  <si>
    <t>Martines</t>
  </si>
  <si>
    <t>Reagan</t>
  </si>
  <si>
    <t>Samuel</t>
  </si>
  <si>
    <t>Truman</t>
  </si>
  <si>
    <t>Side</t>
  </si>
  <si>
    <t>Arthur</t>
  </si>
  <si>
    <t>Gottfried</t>
  </si>
  <si>
    <t>Garfield</t>
  </si>
  <si>
    <t>Darlene</t>
  </si>
  <si>
    <t>Shore</t>
  </si>
  <si>
    <t>Carlyle</t>
  </si>
  <si>
    <t>Charleston</t>
  </si>
  <si>
    <t>Quincy Adams</t>
  </si>
  <si>
    <t>Albert</t>
  </si>
  <si>
    <t>Goldstone</t>
  </si>
  <si>
    <t>Johnson</t>
  </si>
  <si>
    <t>Charlene</t>
  </si>
  <si>
    <t>Tilson</t>
  </si>
  <si>
    <t>Van Buren</t>
  </si>
  <si>
    <t>Everett</t>
  </si>
  <si>
    <t>Chad</t>
  </si>
  <si>
    <t>Madison</t>
  </si>
  <si>
    <t>Gerald</t>
  </si>
  <si>
    <t>Pittsfield</t>
  </si>
  <si>
    <t>Roosevelt</t>
  </si>
  <si>
    <t>Jamal</t>
  </si>
  <si>
    <t>Smith</t>
  </si>
  <si>
    <t>Tyler</t>
  </si>
  <si>
    <t>Louis</t>
  </si>
  <si>
    <t>Paris</t>
  </si>
  <si>
    <t>Nigel</t>
  </si>
  <si>
    <t>Stratford</t>
  </si>
  <si>
    <t>Eisenhower</t>
  </si>
  <si>
    <t>Peter</t>
  </si>
  <si>
    <t>Willington</t>
  </si>
  <si>
    <t>Grant</t>
  </si>
  <si>
    <t>Ronald</t>
  </si>
  <si>
    <t>Cartier</t>
  </si>
  <si>
    <t>Trista</t>
  </si>
  <si>
    <t>Leven</t>
  </si>
  <si>
    <t>Valerie</t>
  </si>
  <si>
    <t>Snell</t>
  </si>
  <si>
    <t>Adams</t>
  </si>
  <si>
    <t>Walter</t>
  </si>
  <si>
    <t>Acton</t>
  </si>
  <si>
    <t>Polk</t>
  </si>
  <si>
    <t>Xavier</t>
  </si>
  <si>
    <t>Trezza</t>
  </si>
  <si>
    <t>McKinley</t>
  </si>
  <si>
    <t>Zachary</t>
  </si>
  <si>
    <t>Miller</t>
  </si>
  <si>
    <t>Loan Purpose</t>
  </si>
  <si>
    <t xml:space="preserve">Checking </t>
  </si>
  <si>
    <t>Savings</t>
  </si>
  <si>
    <t>Small Appliance</t>
  </si>
  <si>
    <t>Furniture</t>
  </si>
  <si>
    <t>New Car</t>
  </si>
  <si>
    <t>Education</t>
  </si>
  <si>
    <t>Business</t>
  </si>
  <si>
    <t>Used Car</t>
  </si>
  <si>
    <t>Repairs</t>
  </si>
  <si>
    <t>Other</t>
  </si>
  <si>
    <t>Retraining</t>
  </si>
  <si>
    <t>Large Appliance</t>
  </si>
  <si>
    <t xml:space="preserve">Supplier </t>
  </si>
  <si>
    <t>Order No.</t>
  </si>
  <si>
    <t>Item Cost</t>
  </si>
  <si>
    <t>Quantity</t>
  </si>
  <si>
    <t>Cost per order</t>
  </si>
  <si>
    <t>Alum Sheeting</t>
  </si>
  <si>
    <t>A0223</t>
  </si>
  <si>
    <t>Bolt-nut package</t>
  </si>
  <si>
    <t>A0433</t>
  </si>
  <si>
    <t>Control Panel</t>
  </si>
  <si>
    <t>A0443</t>
  </si>
  <si>
    <t>Airframe fasteners</t>
  </si>
  <si>
    <t>A0446</t>
  </si>
  <si>
    <t>B0247</t>
  </si>
  <si>
    <t>B0447</t>
  </si>
  <si>
    <t>Side Panel</t>
  </si>
  <si>
    <t>B0479</t>
  </si>
  <si>
    <t>B0567</t>
  </si>
  <si>
    <t>Durrable Products</t>
  </si>
  <si>
    <t>A1234</t>
  </si>
  <si>
    <t>Gasket</t>
  </si>
  <si>
    <t>A1235</t>
  </si>
  <si>
    <t>A1344</t>
  </si>
  <si>
    <t>A1345</t>
  </si>
  <si>
    <t>A1346</t>
  </si>
  <si>
    <t>A1456</t>
  </si>
  <si>
    <t>A1457</t>
  </si>
  <si>
    <t>A1567</t>
  </si>
  <si>
    <t>B1234</t>
  </si>
  <si>
    <t>Pressure Gauge</t>
  </si>
  <si>
    <t>B1345</t>
  </si>
  <si>
    <t>B1468</t>
  </si>
  <si>
    <t>B1589</t>
  </si>
  <si>
    <t>Shielded Cable/ft.</t>
  </si>
  <si>
    <t>B1666</t>
  </si>
  <si>
    <t>Fast-Tie Aerospace</t>
  </si>
  <si>
    <t>B2333</t>
  </si>
  <si>
    <t>O-Ring</t>
  </si>
  <si>
    <t>B2345</t>
  </si>
  <si>
    <t>B2356</t>
  </si>
  <si>
    <t>B2367</t>
  </si>
  <si>
    <t>B2378</t>
  </si>
  <si>
    <t>B2498</t>
  </si>
  <si>
    <t>B2499</t>
  </si>
  <si>
    <t>B2511</t>
  </si>
  <si>
    <t>B2519</t>
  </si>
  <si>
    <t>B2528</t>
  </si>
  <si>
    <t>B2537</t>
  </si>
  <si>
    <t>B2566</t>
  </si>
  <si>
    <t>C0234</t>
  </si>
  <si>
    <t>Electrical Connector</t>
  </si>
  <si>
    <t>C0423</t>
  </si>
  <si>
    <t>C0433</t>
  </si>
  <si>
    <t>Hulkey Fasteners</t>
  </si>
  <si>
    <t>C1212</t>
  </si>
  <si>
    <t>C1313</t>
  </si>
  <si>
    <t>C2323</t>
  </si>
  <si>
    <t>C2929</t>
  </si>
  <si>
    <t>C3232</t>
  </si>
  <si>
    <t>C3434</t>
  </si>
  <si>
    <t>C4545</t>
  </si>
  <si>
    <t>C5656</t>
  </si>
  <si>
    <t>C6765</t>
  </si>
  <si>
    <t>C7875</t>
  </si>
  <si>
    <t>C8854</t>
  </si>
  <si>
    <t>C8989</t>
  </si>
  <si>
    <t>Hatch Decal</t>
  </si>
  <si>
    <t>D1212</t>
  </si>
  <si>
    <t>D2121</t>
  </si>
  <si>
    <t>D3232</t>
  </si>
  <si>
    <t>Manley Valve</t>
  </si>
  <si>
    <t>A2345</t>
  </si>
  <si>
    <t>A2356</t>
  </si>
  <si>
    <t>A2367</t>
  </si>
  <si>
    <t>Panel Decal</t>
  </si>
  <si>
    <t>A2378</t>
  </si>
  <si>
    <t>A9821</t>
  </si>
  <si>
    <t>A9842</t>
  </si>
  <si>
    <t>A9865</t>
  </si>
  <si>
    <t>A9876</t>
  </si>
  <si>
    <t>Door Decal</t>
  </si>
  <si>
    <t>C1111</t>
  </si>
  <si>
    <t>C2222</t>
  </si>
  <si>
    <t>C3333</t>
  </si>
  <si>
    <t>Machined Valve</t>
  </si>
  <si>
    <t>Pylon Accessories</t>
  </si>
  <si>
    <t>A9999</t>
  </si>
  <si>
    <t>B1111</t>
  </si>
  <si>
    <t>C2211</t>
  </si>
  <si>
    <t>D1111</t>
  </si>
  <si>
    <t>D3333</t>
  </si>
  <si>
    <t>Spacetime Technologies</t>
  </si>
  <si>
    <t>A0111</t>
  </si>
  <si>
    <t>A0533</t>
  </si>
  <si>
    <t>A0555</t>
  </si>
  <si>
    <t>A0622</t>
  </si>
  <si>
    <t>A0666</t>
  </si>
  <si>
    <t>A0777</t>
  </si>
  <si>
    <t>A1222</t>
  </si>
  <si>
    <t>A1444</t>
  </si>
  <si>
    <t>A1445</t>
  </si>
  <si>
    <t>A1449</t>
  </si>
  <si>
    <t>A3467</t>
  </si>
  <si>
    <t>A5689</t>
  </si>
  <si>
    <t>Steelpin Inc.</t>
  </si>
  <si>
    <t>A0115</t>
  </si>
  <si>
    <t>A0123</t>
  </si>
  <si>
    <t>A0204</t>
  </si>
  <si>
    <t>A0205</t>
  </si>
  <si>
    <t>A0207</t>
  </si>
  <si>
    <t>B0445</t>
  </si>
  <si>
    <t>B3022</t>
  </si>
  <si>
    <t>B3041</t>
  </si>
  <si>
    <t>B3042</t>
  </si>
  <si>
    <t>B3111</t>
  </si>
  <si>
    <t>B3222</t>
  </si>
  <si>
    <t>B3333</t>
  </si>
  <si>
    <t>C0456</t>
  </si>
  <si>
    <t>C0467</t>
  </si>
  <si>
    <t>C0589</t>
  </si>
  <si>
    <t>YEAR</t>
  </si>
  <si>
    <t>NET PROFIT</t>
  </si>
  <si>
    <t>MODEL:</t>
  </si>
  <si>
    <t>S = a * e ^ (b * e ^ (c * t))</t>
  </si>
  <si>
    <t>PARAMETERS:</t>
  </si>
  <si>
    <t>a</t>
  </si>
  <si>
    <t>b</t>
  </si>
  <si>
    <t>c</t>
  </si>
  <si>
    <t>t</t>
  </si>
  <si>
    <t>S</t>
  </si>
  <si>
    <t>Data From Example 1.5</t>
  </si>
  <si>
    <t>PROJECTED INCREASE</t>
  </si>
  <si>
    <t>Nominal</t>
  </si>
  <si>
    <t>Percentage</t>
  </si>
  <si>
    <t>STORE NO</t>
  </si>
  <si>
    <t>TOTAL SALES REVENUE</t>
  </si>
  <si>
    <t>Total Weekly Revenue</t>
  </si>
  <si>
    <t>using SUM</t>
  </si>
  <si>
    <t>using SUMIF</t>
  </si>
  <si>
    <t>SALES REGION</t>
  </si>
  <si>
    <t>Daily Rate Considering Number of Guests</t>
  </si>
  <si>
    <t>Additional Fee Per Guest</t>
  </si>
  <si>
    <t>per day</t>
  </si>
  <si>
    <t>Number of Days Stayed</t>
  </si>
  <si>
    <t>Discount after 6 days</t>
  </si>
  <si>
    <t>Number of Applicants</t>
  </si>
  <si>
    <t>Checking Acct Balance</t>
  </si>
  <si>
    <t>No of Customers</t>
  </si>
  <si>
    <t>less than $500</t>
  </si>
  <si>
    <t>Checking Acct Status</t>
  </si>
  <si>
    <t>Savings Acct Status</t>
  </si>
  <si>
    <t>(b)</t>
  </si>
  <si>
    <t>(a)</t>
  </si>
  <si>
    <t>NPV</t>
  </si>
  <si>
    <t>Discount Rate</t>
  </si>
  <si>
    <t>WEEK</t>
  </si>
  <si>
    <t>Price ($)</t>
  </si>
  <si>
    <t>Coupon (0,1)</t>
  </si>
  <si>
    <t>Adv ($)</t>
  </si>
  <si>
    <t>Store 1</t>
  </si>
  <si>
    <t>Store 2</t>
  </si>
  <si>
    <t>Store 3</t>
  </si>
  <si>
    <t>Sales In Units</t>
  </si>
  <si>
    <t>Average Sales</t>
  </si>
  <si>
    <t>Estimated Sales</t>
  </si>
  <si>
    <t>Difference</t>
  </si>
  <si>
    <t>sales = 500 - 0.05 x price + 30 x coupons + 0.08 x advertising + 0.25 x price x advertising</t>
  </si>
  <si>
    <t>Price</t>
  </si>
  <si>
    <t>Demand</t>
  </si>
  <si>
    <t>Total Costs</t>
  </si>
  <si>
    <t>Total Revenue</t>
  </si>
  <si>
    <t>Total Profit</t>
  </si>
  <si>
    <t>Parameters</t>
  </si>
  <si>
    <t>&lt;--- Somewhere near this price, we would get the maximum profit</t>
  </si>
  <si>
    <t>Total Monthly Gross Income</t>
  </si>
  <si>
    <t>Allowable Monthly Housing Expenditure</t>
  </si>
  <si>
    <t>Total Non-Mortgage Housing Expenses</t>
  </si>
  <si>
    <t>Affordable Monthly Mortgage Payment</t>
  </si>
  <si>
    <t>Monthly  Installment Debt</t>
  </si>
  <si>
    <t>Affordable Monthly Mortgage</t>
  </si>
  <si>
    <t>Total Affordable Monthly Debt Payments</t>
  </si>
  <si>
    <t>Monthly Payment per $1000 mortgage</t>
  </si>
  <si>
    <t>Maximum that can be borrowed</t>
  </si>
  <si>
    <t>What one can affort to spend on a house</t>
  </si>
  <si>
    <t>Down Payment</t>
  </si>
  <si>
    <t>Net Sales</t>
  </si>
  <si>
    <t>Cost of Sales</t>
  </si>
  <si>
    <t>Gross Profit</t>
  </si>
  <si>
    <t>Administrative Expenses</t>
  </si>
  <si>
    <t>Sales Expenses (fixed)</t>
  </si>
  <si>
    <t>Sales Expenses (variable)</t>
  </si>
  <si>
    <t>Total Sales Expenses</t>
  </si>
  <si>
    <t>Net Operating Profit</t>
  </si>
  <si>
    <t>Interest Expenses</t>
  </si>
  <si>
    <t/>
  </si>
  <si>
    <t>Net Income Before Taxes</t>
  </si>
  <si>
    <t>Taxes</t>
  </si>
  <si>
    <t>Tax Rate</t>
  </si>
  <si>
    <t>NET INCOME</t>
  </si>
  <si>
    <t>G = (m x d ) / vf</t>
  </si>
  <si>
    <t>m</t>
  </si>
  <si>
    <t>miles</t>
  </si>
  <si>
    <t>d</t>
  </si>
  <si>
    <t>days</t>
  </si>
  <si>
    <t>total miles per month</t>
  </si>
  <si>
    <t>vf</t>
  </si>
  <si>
    <t>mpg</t>
  </si>
  <si>
    <t>G</t>
  </si>
  <si>
    <t>gallons used per month</t>
  </si>
</sst>
</file>

<file path=xl/styles.xml><?xml version="1.0" encoding="utf-8"?>
<styleSheet xmlns="http://schemas.openxmlformats.org/spreadsheetml/2006/main">
  <numFmts count="9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dd\-mmm\-yy"/>
    <numFmt numFmtId="166" formatCode="&quot;$&quot;#,##0"/>
    <numFmt numFmtId="167" formatCode="_(* #,##0_);_(* \(#,##0\);_(* &quot;-&quot;??_);_(@_)"/>
    <numFmt numFmtId="168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</cellStyleXfs>
  <cellXfs count="9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0" fillId="0" borderId="0" xfId="0" applyAlignment="1"/>
    <xf numFmtId="0" fontId="3" fillId="0" borderId="2" xfId="0" applyFont="1" applyBorder="1" applyAlignment="1"/>
    <xf numFmtId="44" fontId="0" fillId="0" borderId="0" xfId="2" applyFont="1"/>
    <xf numFmtId="168" fontId="0" fillId="0" borderId="0" xfId="2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3" fontId="0" fillId="0" borderId="0" xfId="1" applyFont="1"/>
    <xf numFmtId="0" fontId="2" fillId="0" borderId="0" xfId="0" applyFont="1" applyAlignment="1">
      <alignment horizontal="center"/>
    </xf>
    <xf numFmtId="3" fontId="0" fillId="0" borderId="0" xfId="0" applyNumberFormat="1"/>
    <xf numFmtId="10" fontId="0" fillId="0" borderId="0" xfId="3" applyNumberFormat="1" applyFont="1"/>
    <xf numFmtId="3" fontId="0" fillId="0" borderId="5" xfId="0" applyNumberFormat="1" applyBorder="1"/>
    <xf numFmtId="10" fontId="0" fillId="0" borderId="5" xfId="3" applyNumberFormat="1" applyFont="1" applyBorder="1"/>
    <xf numFmtId="0" fontId="6" fillId="0" borderId="0" xfId="4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4" fillId="2" borderId="0" xfId="0" applyFont="1" applyFill="1" applyAlignment="1"/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/>
    <xf numFmtId="3" fontId="4" fillId="2" borderId="1" xfId="0" applyNumberFormat="1" applyFont="1" applyFill="1" applyBorder="1" applyAlignment="1">
      <alignment horizontal="right"/>
    </xf>
    <xf numFmtId="0" fontId="6" fillId="2" borderId="2" xfId="4" applyFont="1" applyFill="1" applyBorder="1" applyAlignment="1">
      <alignment horizontal="center"/>
    </xf>
    <xf numFmtId="0" fontId="5" fillId="2" borderId="3" xfId="4" applyFont="1" applyFill="1" applyBorder="1" applyAlignment="1">
      <alignment horizontal="right"/>
    </xf>
    <xf numFmtId="0" fontId="5" fillId="2" borderId="3" xfId="4" applyFont="1" applyFill="1" applyBorder="1" applyAlignment="1"/>
    <xf numFmtId="164" fontId="5" fillId="2" borderId="3" xfId="4" applyNumberFormat="1" applyFont="1" applyFill="1" applyBorder="1" applyAlignment="1">
      <alignment horizontal="right"/>
    </xf>
    <xf numFmtId="165" fontId="5" fillId="2" borderId="3" xfId="4" applyNumberFormat="1" applyFont="1" applyFill="1" applyBorder="1" applyAlignment="1">
      <alignment horizontal="right"/>
    </xf>
    <xf numFmtId="0" fontId="5" fillId="2" borderId="4" xfId="4" applyFont="1" applyFill="1" applyBorder="1" applyAlignment="1">
      <alignment horizontal="right"/>
    </xf>
    <xf numFmtId="0" fontId="5" fillId="2" borderId="4" xfId="4" applyFont="1" applyFill="1" applyBorder="1" applyAlignment="1"/>
    <xf numFmtId="164" fontId="5" fillId="2" borderId="4" xfId="4" applyNumberFormat="1" applyFont="1" applyFill="1" applyBorder="1" applyAlignment="1">
      <alignment horizontal="right"/>
    </xf>
    <xf numFmtId="165" fontId="5" fillId="2" borderId="4" xfId="4" applyNumberFormat="1" applyFont="1" applyFill="1" applyBorder="1" applyAlignment="1">
      <alignment horizontal="right"/>
    </xf>
    <xf numFmtId="7" fontId="0" fillId="0" borderId="0" xfId="0" applyNumberFormat="1" applyAlignment="1"/>
    <xf numFmtId="44" fontId="0" fillId="0" borderId="0" xfId="2" applyFont="1" applyAlignment="1"/>
    <xf numFmtId="7" fontId="0" fillId="0" borderId="0" xfId="2" applyNumberFormat="1" applyFont="1" applyAlignment="1"/>
    <xf numFmtId="0" fontId="2" fillId="0" borderId="0" xfId="0" applyFont="1" applyAlignment="1"/>
    <xf numFmtId="0" fontId="7" fillId="0" borderId="0" xfId="0" applyFont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6" fillId="0" borderId="0" xfId="5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9" fontId="0" fillId="0" borderId="0" xfId="0" applyNumberFormat="1" applyAlignment="1"/>
    <xf numFmtId="44" fontId="0" fillId="0" borderId="0" xfId="0" applyNumberFormat="1" applyAlignment="1"/>
    <xf numFmtId="0" fontId="6" fillId="2" borderId="2" xfId="5" applyFont="1" applyFill="1" applyBorder="1" applyAlignment="1">
      <alignment horizontal="center"/>
    </xf>
    <xf numFmtId="0" fontId="5" fillId="2" borderId="3" xfId="5" applyFont="1" applyFill="1" applyBorder="1" applyAlignment="1">
      <alignment horizontal="right"/>
    </xf>
    <xf numFmtId="0" fontId="5" fillId="2" borderId="3" xfId="5" applyFont="1" applyFill="1" applyBorder="1" applyAlignment="1"/>
    <xf numFmtId="14" fontId="5" fillId="2" borderId="3" xfId="5" applyNumberFormat="1" applyFont="1" applyFill="1" applyBorder="1" applyAlignment="1">
      <alignment horizontal="right"/>
    </xf>
    <xf numFmtId="164" fontId="5" fillId="2" borderId="3" xfId="5" applyNumberFormat="1" applyFont="1" applyFill="1" applyBorder="1" applyAlignment="1">
      <alignment horizontal="right"/>
    </xf>
    <xf numFmtId="0" fontId="5" fillId="2" borderId="4" xfId="5" applyFont="1" applyFill="1" applyBorder="1" applyAlignment="1">
      <alignment horizontal="right"/>
    </xf>
    <xf numFmtId="0" fontId="5" fillId="2" borderId="4" xfId="5" applyFont="1" applyFill="1" applyBorder="1" applyAlignment="1"/>
    <xf numFmtId="14" fontId="5" fillId="2" borderId="4" xfId="5" applyNumberFormat="1" applyFont="1" applyFill="1" applyBorder="1" applyAlignment="1">
      <alignment horizontal="right"/>
    </xf>
    <xf numFmtId="164" fontId="5" fillId="2" borderId="4" xfId="5" applyNumberFormat="1" applyFont="1" applyFill="1" applyBorder="1" applyAlignment="1">
      <alignment horizontal="right"/>
    </xf>
    <xf numFmtId="44" fontId="0" fillId="2" borderId="0" xfId="2" applyFont="1" applyFill="1" applyAlignment="1"/>
    <xf numFmtId="9" fontId="0" fillId="2" borderId="0" xfId="3" applyFont="1" applyFill="1" applyAlignment="1"/>
    <xf numFmtId="0" fontId="6" fillId="2" borderId="2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166" fontId="0" fillId="2" borderId="0" xfId="0" applyNumberForma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166" fontId="0" fillId="0" borderId="0" xfId="0" applyNumberFormat="1" applyFill="1" applyAlignment="1">
      <alignment horizontal="right"/>
    </xf>
    <xf numFmtId="0" fontId="0" fillId="0" borderId="0" xfId="0" applyFill="1"/>
    <xf numFmtId="0" fontId="6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/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44" fontId="0" fillId="2" borderId="0" xfId="2" applyFont="1" applyFill="1" applyBorder="1" applyAlignment="1">
      <alignment horizontal="right"/>
    </xf>
    <xf numFmtId="167" fontId="0" fillId="2" borderId="0" xfId="1" applyNumberFormat="1" applyFont="1" applyFill="1" applyBorder="1" applyAlignment="1">
      <alignment horizontal="right"/>
    </xf>
    <xf numFmtId="44" fontId="0" fillId="2" borderId="0" xfId="2" quotePrefix="1" applyFont="1" applyFill="1" applyBorder="1" applyAlignment="1">
      <alignment horizontal="right"/>
    </xf>
    <xf numFmtId="44" fontId="5" fillId="2" borderId="0" xfId="2" applyFont="1" applyFill="1" applyBorder="1" applyAlignment="1">
      <alignment horizontal="right"/>
    </xf>
    <xf numFmtId="167" fontId="5" fillId="2" borderId="0" xfId="1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9" fontId="0" fillId="0" borderId="0" xfId="0" applyNumberFormat="1"/>
    <xf numFmtId="8" fontId="0" fillId="0" borderId="0" xfId="0" applyNumberFormat="1"/>
    <xf numFmtId="168" fontId="0" fillId="2" borderId="0" xfId="2" applyNumberFormat="1" applyFont="1" applyFill="1"/>
    <xf numFmtId="167" fontId="0" fillId="0" borderId="0" xfId="1" applyNumberFormat="1" applyFont="1"/>
    <xf numFmtId="44" fontId="0" fillId="2" borderId="0" xfId="2" applyFont="1" applyFill="1"/>
    <xf numFmtId="167" fontId="0" fillId="2" borderId="0" xfId="1" applyNumberFormat="1" applyFont="1" applyFill="1"/>
    <xf numFmtId="0" fontId="0" fillId="0" borderId="0" xfId="0" applyAlignment="1">
      <alignment horizontal="right"/>
    </xf>
    <xf numFmtId="167" fontId="0" fillId="0" borderId="0" xfId="0" applyNumberFormat="1"/>
    <xf numFmtId="43" fontId="0" fillId="0" borderId="0" xfId="0" applyNumberFormat="1"/>
    <xf numFmtId="44" fontId="0" fillId="0" borderId="0" xfId="0" applyNumberFormat="1"/>
    <xf numFmtId="0" fontId="8" fillId="0" borderId="0" xfId="0" applyFont="1"/>
    <xf numFmtId="44" fontId="0" fillId="0" borderId="0" xfId="2" applyFont="1" applyFill="1"/>
    <xf numFmtId="9" fontId="0" fillId="2" borderId="0" xfId="0" applyNumberFormat="1" applyFill="1"/>
    <xf numFmtId="0" fontId="0" fillId="0" borderId="0" xfId="0" quotePrefix="1"/>
    <xf numFmtId="0" fontId="0" fillId="3" borderId="6" xfId="0" applyFill="1" applyBorder="1"/>
    <xf numFmtId="0" fontId="2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</cellXfs>
  <cellStyles count="6">
    <cellStyle name="Comma" xfId="1" builtinId="3"/>
    <cellStyle name="Currency" xfId="2" builtinId="4"/>
    <cellStyle name="Normal" xfId="0" builtinId="0"/>
    <cellStyle name="Normal_Sheet1" xfId="4"/>
    <cellStyle name="Normal_Sheet2" xfId="5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3"/>
  <sheetViews>
    <sheetView tabSelected="1" workbookViewId="0"/>
  </sheetViews>
  <sheetFormatPr defaultColWidth="8.85546875" defaultRowHeight="15"/>
  <cols>
    <col min="2" max="2" width="30.85546875" customWidth="1"/>
    <col min="6" max="7" width="10.7109375" customWidth="1"/>
  </cols>
  <sheetData>
    <row r="2" spans="2:7">
      <c r="B2" s="1" t="s">
        <v>0</v>
      </c>
      <c r="C2" s="2"/>
      <c r="D2" s="2"/>
    </row>
    <row r="3" spans="2:7">
      <c r="B3" s="3"/>
      <c r="C3" s="4"/>
      <c r="D3" s="4"/>
      <c r="F3" s="91" t="s">
        <v>264</v>
      </c>
      <c r="G3" s="91"/>
    </row>
    <row r="4" spans="2:7">
      <c r="B4" s="21" t="s">
        <v>1</v>
      </c>
      <c r="C4" s="22">
        <v>2000</v>
      </c>
      <c r="D4" s="22">
        <v>2010</v>
      </c>
      <c r="F4" s="15" t="s">
        <v>265</v>
      </c>
      <c r="G4" s="15" t="s">
        <v>266</v>
      </c>
    </row>
    <row r="5" spans="2:7">
      <c r="B5" s="23" t="s">
        <v>2</v>
      </c>
      <c r="C5" s="24">
        <v>3241</v>
      </c>
      <c r="D5" s="24">
        <v>5301</v>
      </c>
      <c r="F5" s="16">
        <f>D5-C5</f>
        <v>2060</v>
      </c>
      <c r="G5" s="17">
        <f>F5/C5</f>
        <v>0.63560629435359461</v>
      </c>
    </row>
    <row r="6" spans="2:7">
      <c r="B6" s="23" t="s">
        <v>3</v>
      </c>
      <c r="C6" s="25">
        <v>184</v>
      </c>
      <c r="D6" s="25">
        <v>218</v>
      </c>
      <c r="F6" s="16">
        <f t="shared" ref="F6:F13" si="0">D6-C6</f>
        <v>34</v>
      </c>
      <c r="G6" s="17">
        <f t="shared" ref="G6:G13" si="1">F6/C6</f>
        <v>0.18478260869565216</v>
      </c>
    </row>
    <row r="7" spans="2:7">
      <c r="B7" s="23" t="s">
        <v>4</v>
      </c>
      <c r="C7" s="24">
        <v>2408</v>
      </c>
      <c r="D7" s="24">
        <v>4308</v>
      </c>
      <c r="F7" s="16">
        <f t="shared" si="0"/>
        <v>1900</v>
      </c>
      <c r="G7" s="17">
        <f t="shared" si="1"/>
        <v>0.78903654485049834</v>
      </c>
    </row>
    <row r="8" spans="2:7">
      <c r="B8" s="23" t="s">
        <v>5</v>
      </c>
      <c r="C8" s="24">
        <v>2318</v>
      </c>
      <c r="D8" s="24">
        <v>4213</v>
      </c>
      <c r="F8" s="16">
        <f t="shared" si="0"/>
        <v>1895</v>
      </c>
      <c r="G8" s="17">
        <f t="shared" si="1"/>
        <v>0.81751509922346854</v>
      </c>
    </row>
    <row r="9" spans="2:7">
      <c r="B9" s="23" t="s">
        <v>6</v>
      </c>
      <c r="C9" s="25">
        <v>89</v>
      </c>
      <c r="D9" s="25">
        <v>95</v>
      </c>
      <c r="F9" s="16">
        <f t="shared" si="0"/>
        <v>6</v>
      </c>
      <c r="G9" s="17">
        <f t="shared" si="1"/>
        <v>6.741573033707865E-2</v>
      </c>
    </row>
    <row r="10" spans="2:7">
      <c r="B10" s="23" t="s">
        <v>7</v>
      </c>
      <c r="C10" s="25">
        <v>239</v>
      </c>
      <c r="D10" s="25">
        <v>283</v>
      </c>
      <c r="F10" s="16">
        <f t="shared" si="0"/>
        <v>44</v>
      </c>
      <c r="G10" s="17">
        <f t="shared" si="1"/>
        <v>0.18410041841004185</v>
      </c>
    </row>
    <row r="11" spans="2:7">
      <c r="B11" s="23" t="s">
        <v>8</v>
      </c>
      <c r="C11" s="25">
        <v>410</v>
      </c>
      <c r="D11" s="25">
        <v>492</v>
      </c>
      <c r="F11" s="16">
        <f t="shared" si="0"/>
        <v>82</v>
      </c>
      <c r="G11" s="17">
        <f t="shared" si="1"/>
        <v>0.2</v>
      </c>
    </row>
    <row r="12" spans="2:7">
      <c r="B12" s="26" t="s">
        <v>9</v>
      </c>
      <c r="C12" s="27">
        <v>1465</v>
      </c>
      <c r="D12" s="27">
        <v>1603</v>
      </c>
      <c r="F12" s="16">
        <f t="shared" si="0"/>
        <v>138</v>
      </c>
      <c r="G12" s="17">
        <f t="shared" si="1"/>
        <v>9.4197952218430039E-2</v>
      </c>
    </row>
    <row r="13" spans="2:7">
      <c r="B13" s="23" t="s">
        <v>10</v>
      </c>
      <c r="C13" s="24">
        <v>145571</v>
      </c>
      <c r="D13" s="24">
        <v>167754</v>
      </c>
      <c r="F13" s="18">
        <f t="shared" si="0"/>
        <v>22183</v>
      </c>
      <c r="G13" s="19">
        <f t="shared" si="1"/>
        <v>0.15238612086198489</v>
      </c>
    </row>
  </sheetData>
  <mergeCells count="1">
    <mergeCell ref="F3: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L12"/>
  <sheetViews>
    <sheetView topLeftCell="F1" workbookViewId="0">
      <selection activeCell="K10" sqref="K10"/>
    </sheetView>
  </sheetViews>
  <sheetFormatPr defaultColWidth="8.85546875" defaultRowHeight="15"/>
  <cols>
    <col min="1" max="1" width="8.85546875" style="10"/>
    <col min="2" max="2" width="12.42578125" bestFit="1" customWidth="1"/>
    <col min="7" max="7" width="10.42578125" bestFit="1" customWidth="1"/>
    <col min="10" max="11" width="20.7109375" customWidth="1"/>
  </cols>
  <sheetData>
    <row r="1" spans="2:12">
      <c r="D1" s="9" t="s">
        <v>305</v>
      </c>
      <c r="G1" s="9" t="s">
        <v>305</v>
      </c>
    </row>
    <row r="2" spans="2:12">
      <c r="D2" s="11">
        <v>2000</v>
      </c>
      <c r="E2" s="11">
        <v>-3</v>
      </c>
      <c r="G2" s="11">
        <v>5000</v>
      </c>
      <c r="H2" s="11">
        <v>4</v>
      </c>
      <c r="I2" s="11"/>
    </row>
    <row r="4" spans="2:12">
      <c r="B4" s="10" t="s">
        <v>300</v>
      </c>
      <c r="D4" s="10" t="s">
        <v>301</v>
      </c>
      <c r="G4" s="10" t="s">
        <v>302</v>
      </c>
      <c r="J4" s="10" t="s">
        <v>303</v>
      </c>
      <c r="K4" s="10" t="s">
        <v>304</v>
      </c>
    </row>
    <row r="5" spans="2:12">
      <c r="B5" s="7">
        <v>100</v>
      </c>
      <c r="C5" s="86"/>
      <c r="D5" s="79">
        <f>$D$2+$E$2*B5</f>
        <v>1700</v>
      </c>
      <c r="G5" s="8">
        <f>$G$2+$H$2*D5</f>
        <v>11800</v>
      </c>
      <c r="J5" s="7">
        <f>D5*B5</f>
        <v>170000</v>
      </c>
      <c r="K5" s="85">
        <f>J5-G5</f>
        <v>158200</v>
      </c>
    </row>
    <row r="6" spans="2:12">
      <c r="B6" s="7">
        <v>200</v>
      </c>
      <c r="D6" s="79">
        <f t="shared" ref="D6:D10" si="0">$D$2+$E$2*B6</f>
        <v>1400</v>
      </c>
      <c r="G6" s="8">
        <f t="shared" ref="G6:G10" si="1">$G$2+$H$2*D6</f>
        <v>10600</v>
      </c>
      <c r="H6" s="7"/>
      <c r="I6" s="7"/>
      <c r="J6" s="7">
        <f t="shared" ref="J6:J10" si="2">D6*B6</f>
        <v>280000</v>
      </c>
      <c r="K6" s="85">
        <f t="shared" ref="K6:K10" si="3">J6-G6</f>
        <v>269400</v>
      </c>
    </row>
    <row r="7" spans="2:12">
      <c r="B7" s="7">
        <v>300</v>
      </c>
      <c r="D7" s="79">
        <f t="shared" si="0"/>
        <v>1100</v>
      </c>
      <c r="G7" s="8">
        <f t="shared" si="1"/>
        <v>9400</v>
      </c>
      <c r="J7" s="7">
        <f t="shared" si="2"/>
        <v>330000</v>
      </c>
      <c r="K7" s="85">
        <f t="shared" si="3"/>
        <v>320600</v>
      </c>
      <c r="L7" s="9" t="s">
        <v>306</v>
      </c>
    </row>
    <row r="8" spans="2:12">
      <c r="B8" s="7">
        <v>400</v>
      </c>
      <c r="D8" s="79">
        <f t="shared" si="0"/>
        <v>800</v>
      </c>
      <c r="G8" s="8">
        <f t="shared" si="1"/>
        <v>8200</v>
      </c>
      <c r="J8" s="7">
        <f t="shared" si="2"/>
        <v>320000</v>
      </c>
      <c r="K8" s="85">
        <f t="shared" si="3"/>
        <v>311800</v>
      </c>
    </row>
    <row r="9" spans="2:12">
      <c r="B9" s="7">
        <v>500</v>
      </c>
      <c r="D9" s="79">
        <f t="shared" si="0"/>
        <v>500</v>
      </c>
      <c r="G9" s="8">
        <f t="shared" si="1"/>
        <v>7000</v>
      </c>
      <c r="J9" s="7">
        <f t="shared" si="2"/>
        <v>250000</v>
      </c>
      <c r="K9" s="85">
        <f t="shared" si="3"/>
        <v>243000</v>
      </c>
    </row>
    <row r="10" spans="2:12">
      <c r="B10" s="7">
        <v>600</v>
      </c>
      <c r="D10" s="79">
        <f t="shared" si="0"/>
        <v>200</v>
      </c>
      <c r="G10" s="8">
        <f t="shared" si="1"/>
        <v>5800</v>
      </c>
      <c r="J10" s="7">
        <f t="shared" si="2"/>
        <v>120000</v>
      </c>
      <c r="K10" s="85">
        <f t="shared" si="3"/>
        <v>114200</v>
      </c>
    </row>
    <row r="12" spans="2:12">
      <c r="B12" s="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B2:F17"/>
  <sheetViews>
    <sheetView workbookViewId="0"/>
  </sheetViews>
  <sheetFormatPr defaultColWidth="8.85546875" defaultRowHeight="15"/>
  <cols>
    <col min="2" max="2" width="37.42578125" style="10" bestFit="1" customWidth="1"/>
    <col min="3" max="3" width="12.42578125" bestFit="1" customWidth="1"/>
  </cols>
  <sheetData>
    <row r="2" spans="2:6">
      <c r="B2" s="10" t="s">
        <v>307</v>
      </c>
      <c r="C2" s="80">
        <v>6500</v>
      </c>
    </row>
    <row r="3" spans="2:6">
      <c r="C3" s="87"/>
    </row>
    <row r="4" spans="2:6">
      <c r="B4" s="10" t="s">
        <v>308</v>
      </c>
      <c r="C4" s="85">
        <f>C2*F4</f>
        <v>1820.0000000000002</v>
      </c>
      <c r="E4" s="82" t="s">
        <v>266</v>
      </c>
      <c r="F4" s="88">
        <v>0.28000000000000003</v>
      </c>
    </row>
    <row r="5" spans="2:6">
      <c r="B5" s="10" t="s">
        <v>309</v>
      </c>
      <c r="C5" s="80">
        <v>350</v>
      </c>
    </row>
    <row r="6" spans="2:6">
      <c r="B6" s="10" t="s">
        <v>310</v>
      </c>
      <c r="C6" s="85">
        <f>C4-C5</f>
        <v>1470.0000000000002</v>
      </c>
    </row>
    <row r="8" spans="2:6">
      <c r="B8" s="10" t="s">
        <v>311</v>
      </c>
      <c r="C8" s="80">
        <v>500</v>
      </c>
    </row>
    <row r="9" spans="2:6">
      <c r="B9" s="10" t="s">
        <v>313</v>
      </c>
      <c r="C9" s="85">
        <f>C2*F9-(C8+C5)</f>
        <v>1490</v>
      </c>
      <c r="E9" s="82" t="s">
        <v>266</v>
      </c>
      <c r="F9" s="88">
        <v>0.36</v>
      </c>
    </row>
    <row r="11" spans="2:6">
      <c r="B11" s="10" t="s">
        <v>312</v>
      </c>
      <c r="C11" s="85">
        <f>MIN(C6,C9)</f>
        <v>1470.0000000000002</v>
      </c>
    </row>
    <row r="13" spans="2:6">
      <c r="B13" s="10" t="s">
        <v>314</v>
      </c>
      <c r="C13" s="80">
        <v>7.25</v>
      </c>
    </row>
    <row r="15" spans="2:6">
      <c r="B15" s="10" t="s">
        <v>315</v>
      </c>
      <c r="C15" s="7">
        <f>C11/C13*1000</f>
        <v>202758.62068965519</v>
      </c>
    </row>
    <row r="17" spans="2:6">
      <c r="B17" s="10" t="s">
        <v>316</v>
      </c>
      <c r="C17" s="7">
        <f>C15/(1-F17)</f>
        <v>253448.27586206899</v>
      </c>
      <c r="E17" s="82" t="s">
        <v>317</v>
      </c>
      <c r="F17" s="88">
        <v>0.2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dimension ref="B2:F19"/>
  <sheetViews>
    <sheetView workbookViewId="0"/>
  </sheetViews>
  <sheetFormatPr defaultColWidth="8.85546875" defaultRowHeight="15"/>
  <cols>
    <col min="2" max="2" width="20.42578125" style="10" customWidth="1"/>
    <col min="3" max="3" width="20.7109375" customWidth="1"/>
  </cols>
  <sheetData>
    <row r="2" spans="2:6">
      <c r="B2" s="10" t="s">
        <v>318</v>
      </c>
      <c r="C2" s="80">
        <v>900000</v>
      </c>
    </row>
    <row r="3" spans="2:6">
      <c r="B3" s="10" t="s">
        <v>319</v>
      </c>
      <c r="C3" s="80">
        <v>540000</v>
      </c>
    </row>
    <row r="4" spans="2:6">
      <c r="B4" s="10" t="s">
        <v>320</v>
      </c>
      <c r="C4" s="85">
        <f>C2-C3</f>
        <v>360000</v>
      </c>
    </row>
    <row r="6" spans="2:6">
      <c r="B6" s="10" t="s">
        <v>322</v>
      </c>
      <c r="C6" s="80">
        <v>90000</v>
      </c>
    </row>
    <row r="7" spans="2:6">
      <c r="B7" s="10" t="s">
        <v>323</v>
      </c>
      <c r="C7" s="85">
        <f>F7*C2</f>
        <v>63000.000000000007</v>
      </c>
      <c r="E7" s="82" t="s">
        <v>266</v>
      </c>
      <c r="F7" s="88">
        <v>7.0000000000000007E-2</v>
      </c>
    </row>
    <row r="8" spans="2:6">
      <c r="B8" s="10" t="s">
        <v>324</v>
      </c>
      <c r="C8" s="85">
        <f>C6+C7</f>
        <v>153000</v>
      </c>
    </row>
    <row r="10" spans="2:6">
      <c r="B10" s="10" t="s">
        <v>321</v>
      </c>
      <c r="C10" s="80">
        <v>50000</v>
      </c>
    </row>
    <row r="12" spans="2:6">
      <c r="B12" s="10" t="s">
        <v>325</v>
      </c>
      <c r="C12" s="85">
        <f>C4-C10-C8</f>
        <v>157000</v>
      </c>
    </row>
    <row r="14" spans="2:6">
      <c r="B14" s="10" t="s">
        <v>326</v>
      </c>
      <c r="C14" s="80">
        <v>10000</v>
      </c>
    </row>
    <row r="15" spans="2:6">
      <c r="C15" s="89" t="s">
        <v>327</v>
      </c>
    </row>
    <row r="16" spans="2:6">
      <c r="B16" s="10" t="s">
        <v>328</v>
      </c>
      <c r="C16" s="85">
        <f>C12-C14</f>
        <v>147000</v>
      </c>
    </row>
    <row r="17" spans="2:6">
      <c r="B17" s="10" t="s">
        <v>329</v>
      </c>
      <c r="C17" s="85">
        <f>C16*F17</f>
        <v>73500</v>
      </c>
      <c r="E17" t="s">
        <v>330</v>
      </c>
      <c r="F17" s="88">
        <v>0.5</v>
      </c>
    </row>
    <row r="19" spans="2:6">
      <c r="B19" s="10" t="s">
        <v>331</v>
      </c>
      <c r="C19" s="85">
        <f>C16-C17</f>
        <v>73500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N98"/>
  <sheetViews>
    <sheetView topLeftCell="D1" workbookViewId="0">
      <selection activeCell="N17" sqref="N17"/>
    </sheetView>
  </sheetViews>
  <sheetFormatPr defaultColWidth="8.85546875" defaultRowHeight="15"/>
  <cols>
    <col min="1" max="3" width="8.85546875" style="5"/>
    <col min="4" max="4" width="13.140625" style="5" bestFit="1" customWidth="1"/>
    <col min="5" max="5" width="8.42578125" style="5" bestFit="1" customWidth="1"/>
    <col min="6" max="6" width="15.85546875" style="5" bestFit="1" customWidth="1"/>
    <col min="7" max="8" width="8.85546875" style="5"/>
    <col min="9" max="9" width="18.28515625" style="5" customWidth="1"/>
    <col min="10" max="10" width="21.85546875" style="5" bestFit="1" customWidth="1"/>
    <col min="11" max="11" width="8.85546875" style="5"/>
    <col min="12" max="12" width="12.7109375" style="5" customWidth="1"/>
    <col min="13" max="14" width="23.42578125" style="5" bestFit="1" customWidth="1"/>
    <col min="15" max="16384" width="8.85546875" style="5"/>
  </cols>
  <sheetData>
    <row r="2" spans="2:14" ht="15.75" thickBot="1">
      <c r="B2" s="28" t="s">
        <v>11</v>
      </c>
      <c r="C2" s="28" t="s">
        <v>12</v>
      </c>
      <c r="D2" s="28" t="s">
        <v>13</v>
      </c>
      <c r="E2" s="28" t="s">
        <v>14</v>
      </c>
      <c r="F2" s="28" t="s">
        <v>15</v>
      </c>
      <c r="G2" s="28" t="s">
        <v>16</v>
      </c>
      <c r="H2" s="28" t="s">
        <v>17</v>
      </c>
      <c r="I2" s="28" t="s">
        <v>18</v>
      </c>
      <c r="J2" s="20" t="s">
        <v>269</v>
      </c>
      <c r="L2" s="20" t="s">
        <v>267</v>
      </c>
      <c r="M2" s="20" t="s">
        <v>268</v>
      </c>
      <c r="N2" s="20" t="s">
        <v>268</v>
      </c>
    </row>
    <row r="3" spans="2:14" ht="15.75" thickTop="1">
      <c r="B3" s="29">
        <v>1</v>
      </c>
      <c r="C3" s="29">
        <v>1</v>
      </c>
      <c r="D3" s="30" t="s">
        <v>19</v>
      </c>
      <c r="E3" s="29">
        <v>2005</v>
      </c>
      <c r="F3" s="30" t="s">
        <v>20</v>
      </c>
      <c r="G3" s="31">
        <v>229</v>
      </c>
      <c r="H3" s="29">
        <v>28</v>
      </c>
      <c r="I3" s="32" t="s">
        <v>21</v>
      </c>
      <c r="J3" s="37">
        <f>G3*H3</f>
        <v>6412</v>
      </c>
      <c r="L3" s="5">
        <v>1</v>
      </c>
      <c r="M3" s="39">
        <f>SUM(J3:J14)</f>
        <v>90281.099999999991</v>
      </c>
      <c r="N3" s="38">
        <f>SUMIF($C$3:$C$98,"="&amp;L3,$J$3:$J$98)</f>
        <v>90281.099999999991</v>
      </c>
    </row>
    <row r="4" spans="2:14">
      <c r="B4" s="33">
        <v>2</v>
      </c>
      <c r="C4" s="33">
        <v>1</v>
      </c>
      <c r="D4" s="34" t="s">
        <v>19</v>
      </c>
      <c r="E4" s="33">
        <v>2005</v>
      </c>
      <c r="F4" s="34" t="s">
        <v>20</v>
      </c>
      <c r="G4" s="35">
        <v>229</v>
      </c>
      <c r="H4" s="33">
        <v>30</v>
      </c>
      <c r="I4" s="36" t="s">
        <v>22</v>
      </c>
      <c r="J4" s="37">
        <f t="shared" ref="J4:J67" si="0">G4*H4</f>
        <v>6870</v>
      </c>
      <c r="L4" s="5">
        <v>2</v>
      </c>
      <c r="M4" s="37">
        <f>SUM(J15:J26)</f>
        <v>54262.700000000004</v>
      </c>
      <c r="N4" s="38">
        <f t="shared" ref="N4:N10" si="1">SUMIF($C$3:$C$98,"="&amp;L4,$J$3:$J$98)</f>
        <v>54262.700000000004</v>
      </c>
    </row>
    <row r="5" spans="2:14">
      <c r="B5" s="33">
        <v>3</v>
      </c>
      <c r="C5" s="33">
        <v>1</v>
      </c>
      <c r="D5" s="34" t="s">
        <v>19</v>
      </c>
      <c r="E5" s="33">
        <v>2005</v>
      </c>
      <c r="F5" s="34" t="s">
        <v>20</v>
      </c>
      <c r="G5" s="35">
        <v>229</v>
      </c>
      <c r="H5" s="33">
        <v>9</v>
      </c>
      <c r="I5" s="36" t="s">
        <v>23</v>
      </c>
      <c r="J5" s="37">
        <f t="shared" si="0"/>
        <v>2061</v>
      </c>
      <c r="L5" s="5">
        <v>3</v>
      </c>
      <c r="M5" s="37">
        <f>SUM(J27:J38)</f>
        <v>90051.25</v>
      </c>
      <c r="N5" s="38">
        <f t="shared" si="1"/>
        <v>90051.25</v>
      </c>
    </row>
    <row r="6" spans="2:14">
      <c r="B6" s="33">
        <v>4</v>
      </c>
      <c r="C6" s="33">
        <v>1</v>
      </c>
      <c r="D6" s="34" t="s">
        <v>19</v>
      </c>
      <c r="E6" s="33">
        <v>3006</v>
      </c>
      <c r="F6" s="34" t="s">
        <v>24</v>
      </c>
      <c r="G6" s="35">
        <v>19.95</v>
      </c>
      <c r="H6" s="33">
        <v>30</v>
      </c>
      <c r="I6" s="36" t="s">
        <v>21</v>
      </c>
      <c r="J6" s="37">
        <f t="shared" si="0"/>
        <v>598.5</v>
      </c>
      <c r="L6" s="5">
        <v>4</v>
      </c>
      <c r="M6" s="37">
        <f>SUM(J39:J50)</f>
        <v>75498.75</v>
      </c>
      <c r="N6" s="38">
        <f t="shared" si="1"/>
        <v>75498.75</v>
      </c>
    </row>
    <row r="7" spans="2:14">
      <c r="B7" s="33">
        <v>5</v>
      </c>
      <c r="C7" s="33">
        <v>1</v>
      </c>
      <c r="D7" s="34" t="s">
        <v>19</v>
      </c>
      <c r="E7" s="33">
        <v>3006</v>
      </c>
      <c r="F7" s="34" t="s">
        <v>24</v>
      </c>
      <c r="G7" s="35">
        <v>19.95</v>
      </c>
      <c r="H7" s="33">
        <v>35</v>
      </c>
      <c r="I7" s="36" t="s">
        <v>22</v>
      </c>
      <c r="J7" s="37">
        <f t="shared" si="0"/>
        <v>698.25</v>
      </c>
      <c r="L7" s="5">
        <v>5</v>
      </c>
      <c r="M7" s="37">
        <f>SUM(J51:J62)</f>
        <v>158334</v>
      </c>
      <c r="N7" s="38">
        <f t="shared" si="1"/>
        <v>158334</v>
      </c>
    </row>
    <row r="8" spans="2:14">
      <c r="B8" s="33">
        <v>6</v>
      </c>
      <c r="C8" s="33">
        <v>1</v>
      </c>
      <c r="D8" s="34" t="s">
        <v>19</v>
      </c>
      <c r="E8" s="33">
        <v>3006</v>
      </c>
      <c r="F8" s="34" t="s">
        <v>24</v>
      </c>
      <c r="G8" s="35">
        <v>19.95</v>
      </c>
      <c r="H8" s="33">
        <v>39</v>
      </c>
      <c r="I8" s="36" t="s">
        <v>23</v>
      </c>
      <c r="J8" s="37">
        <f t="shared" si="0"/>
        <v>778.05</v>
      </c>
      <c r="L8" s="5">
        <v>6</v>
      </c>
      <c r="M8" s="37">
        <f>SUM(J63:J74)</f>
        <v>267648.90000000002</v>
      </c>
      <c r="N8" s="38">
        <f t="shared" si="1"/>
        <v>267648.90000000002</v>
      </c>
    </row>
    <row r="9" spans="2:14">
      <c r="B9" s="33">
        <v>7</v>
      </c>
      <c r="C9" s="33">
        <v>1</v>
      </c>
      <c r="D9" s="34" t="s">
        <v>19</v>
      </c>
      <c r="E9" s="33">
        <v>6050</v>
      </c>
      <c r="F9" s="34" t="s">
        <v>25</v>
      </c>
      <c r="G9" s="35">
        <v>8.9499999999999993</v>
      </c>
      <c r="H9" s="33">
        <v>28</v>
      </c>
      <c r="I9" s="36" t="s">
        <v>21</v>
      </c>
      <c r="J9" s="37">
        <f t="shared" si="0"/>
        <v>250.59999999999997</v>
      </c>
      <c r="L9" s="5">
        <v>7</v>
      </c>
      <c r="M9" s="37">
        <f>SUM(J75:J86)</f>
        <v>170040.85</v>
      </c>
      <c r="N9" s="38">
        <f t="shared" si="1"/>
        <v>170040.85</v>
      </c>
    </row>
    <row r="10" spans="2:14">
      <c r="B10" s="33">
        <v>8</v>
      </c>
      <c r="C10" s="33">
        <v>1</v>
      </c>
      <c r="D10" s="34" t="s">
        <v>19</v>
      </c>
      <c r="E10" s="33">
        <v>6050</v>
      </c>
      <c r="F10" s="34" t="s">
        <v>25</v>
      </c>
      <c r="G10" s="35">
        <v>8.9499999999999993</v>
      </c>
      <c r="H10" s="33">
        <v>3</v>
      </c>
      <c r="I10" s="36" t="s">
        <v>22</v>
      </c>
      <c r="J10" s="37">
        <f t="shared" si="0"/>
        <v>26.849999999999998</v>
      </c>
      <c r="L10" s="5">
        <v>8</v>
      </c>
      <c r="M10" s="37">
        <f>SUM(J87:J98)</f>
        <v>91435.05</v>
      </c>
      <c r="N10" s="38">
        <f t="shared" si="1"/>
        <v>91435.05</v>
      </c>
    </row>
    <row r="11" spans="2:14">
      <c r="B11" s="33">
        <v>9</v>
      </c>
      <c r="C11" s="33">
        <v>1</v>
      </c>
      <c r="D11" s="34" t="s">
        <v>19</v>
      </c>
      <c r="E11" s="33">
        <v>6050</v>
      </c>
      <c r="F11" s="34" t="s">
        <v>25</v>
      </c>
      <c r="G11" s="35">
        <v>8.9499999999999993</v>
      </c>
      <c r="H11" s="33">
        <v>38</v>
      </c>
      <c r="I11" s="36" t="s">
        <v>23</v>
      </c>
      <c r="J11" s="37">
        <f t="shared" si="0"/>
        <v>340.09999999999997</v>
      </c>
      <c r="M11" s="41" t="s">
        <v>270</v>
      </c>
      <c r="N11" s="41" t="s">
        <v>271</v>
      </c>
    </row>
    <row r="12" spans="2:14">
      <c r="B12" s="33">
        <v>10</v>
      </c>
      <c r="C12" s="33">
        <v>1</v>
      </c>
      <c r="D12" s="34" t="s">
        <v>19</v>
      </c>
      <c r="E12" s="33">
        <v>8500</v>
      </c>
      <c r="F12" s="34" t="s">
        <v>26</v>
      </c>
      <c r="G12" s="35">
        <v>849.95</v>
      </c>
      <c r="H12" s="33">
        <v>25</v>
      </c>
      <c r="I12" s="36" t="s">
        <v>21</v>
      </c>
      <c r="J12" s="37">
        <f t="shared" si="0"/>
        <v>21248.75</v>
      </c>
    </row>
    <row r="13" spans="2:14">
      <c r="B13" s="33">
        <v>11</v>
      </c>
      <c r="C13" s="33">
        <v>1</v>
      </c>
      <c r="D13" s="34" t="s">
        <v>19</v>
      </c>
      <c r="E13" s="33">
        <v>8500</v>
      </c>
      <c r="F13" s="34" t="s">
        <v>26</v>
      </c>
      <c r="G13" s="35">
        <v>849.95</v>
      </c>
      <c r="H13" s="33">
        <v>27</v>
      </c>
      <c r="I13" s="36" t="s">
        <v>22</v>
      </c>
      <c r="J13" s="37">
        <f t="shared" si="0"/>
        <v>22948.65</v>
      </c>
    </row>
    <row r="14" spans="2:14">
      <c r="B14" s="33">
        <v>12</v>
      </c>
      <c r="C14" s="33">
        <v>1</v>
      </c>
      <c r="D14" s="34" t="s">
        <v>19</v>
      </c>
      <c r="E14" s="33">
        <v>8500</v>
      </c>
      <c r="F14" s="34" t="s">
        <v>26</v>
      </c>
      <c r="G14" s="35">
        <v>849.95</v>
      </c>
      <c r="H14" s="33">
        <v>33</v>
      </c>
      <c r="I14" s="36" t="s">
        <v>23</v>
      </c>
      <c r="J14" s="37">
        <f t="shared" si="0"/>
        <v>28048.350000000002</v>
      </c>
      <c r="L14" s="40" t="s">
        <v>272</v>
      </c>
      <c r="M14" s="20" t="s">
        <v>268</v>
      </c>
      <c r="N14" s="20" t="s">
        <v>268</v>
      </c>
    </row>
    <row r="15" spans="2:14">
      <c r="B15" s="33">
        <v>13</v>
      </c>
      <c r="C15" s="33">
        <v>2</v>
      </c>
      <c r="D15" s="34" t="s">
        <v>19</v>
      </c>
      <c r="E15" s="33">
        <v>2005</v>
      </c>
      <c r="F15" s="34" t="s">
        <v>20</v>
      </c>
      <c r="G15" s="35">
        <v>229</v>
      </c>
      <c r="H15" s="33">
        <v>8</v>
      </c>
      <c r="I15" s="36" t="s">
        <v>21</v>
      </c>
      <c r="J15" s="37">
        <f t="shared" si="0"/>
        <v>1832</v>
      </c>
      <c r="L15" s="5" t="s">
        <v>19</v>
      </c>
      <c r="M15" s="37">
        <f>SUM(J3:J38)</f>
        <v>234595.05000000005</v>
      </c>
      <c r="N15" s="38">
        <f>SUMIF($D$3:$D$98,"="&amp;L15,$J$3:$J$98)</f>
        <v>234595.05000000005</v>
      </c>
    </row>
    <row r="16" spans="2:14">
      <c r="B16" s="33">
        <v>14</v>
      </c>
      <c r="C16" s="33">
        <v>2</v>
      </c>
      <c r="D16" s="34" t="s">
        <v>19</v>
      </c>
      <c r="E16" s="33">
        <v>2005</v>
      </c>
      <c r="F16" s="34" t="s">
        <v>20</v>
      </c>
      <c r="G16" s="35">
        <v>229</v>
      </c>
      <c r="H16" s="33">
        <v>8</v>
      </c>
      <c r="I16" s="36" t="s">
        <v>22</v>
      </c>
      <c r="J16" s="37">
        <f t="shared" si="0"/>
        <v>1832</v>
      </c>
      <c r="L16" s="5" t="s">
        <v>27</v>
      </c>
      <c r="M16" s="37">
        <f>SUM(J39:J62)</f>
        <v>233832.75</v>
      </c>
      <c r="N16" s="38">
        <f t="shared" ref="N16:N17" si="2">SUMIF($D$3:$D$98,"="&amp;L16,$J$3:$J$98)</f>
        <v>233832.75</v>
      </c>
    </row>
    <row r="17" spans="2:14">
      <c r="B17" s="33">
        <v>15</v>
      </c>
      <c r="C17" s="33">
        <v>2</v>
      </c>
      <c r="D17" s="34" t="s">
        <v>19</v>
      </c>
      <c r="E17" s="33">
        <v>2005</v>
      </c>
      <c r="F17" s="34" t="s">
        <v>20</v>
      </c>
      <c r="G17" s="35">
        <v>229</v>
      </c>
      <c r="H17" s="33">
        <v>10</v>
      </c>
      <c r="I17" s="36" t="s">
        <v>23</v>
      </c>
      <c r="J17" s="37">
        <f t="shared" si="0"/>
        <v>2290</v>
      </c>
      <c r="L17" s="5" t="s">
        <v>28</v>
      </c>
      <c r="M17" s="37">
        <f>SUM(J63:J98)</f>
        <v>529124.80000000005</v>
      </c>
      <c r="N17" s="38">
        <f t="shared" si="2"/>
        <v>529124.80000000005</v>
      </c>
    </row>
    <row r="18" spans="2:14">
      <c r="B18" s="33">
        <v>16</v>
      </c>
      <c r="C18" s="33">
        <v>2</v>
      </c>
      <c r="D18" s="34" t="s">
        <v>19</v>
      </c>
      <c r="E18" s="33">
        <v>3006</v>
      </c>
      <c r="F18" s="34" t="s">
        <v>24</v>
      </c>
      <c r="G18" s="35">
        <v>19.95</v>
      </c>
      <c r="H18" s="33">
        <v>8</v>
      </c>
      <c r="I18" s="36" t="s">
        <v>21</v>
      </c>
      <c r="J18" s="37">
        <f t="shared" si="0"/>
        <v>159.6</v>
      </c>
      <c r="M18" s="41" t="s">
        <v>270</v>
      </c>
      <c r="N18" s="41" t="s">
        <v>271</v>
      </c>
    </row>
    <row r="19" spans="2:14">
      <c r="B19" s="33">
        <v>17</v>
      </c>
      <c r="C19" s="33">
        <v>2</v>
      </c>
      <c r="D19" s="34" t="s">
        <v>19</v>
      </c>
      <c r="E19" s="33">
        <v>3006</v>
      </c>
      <c r="F19" s="34" t="s">
        <v>24</v>
      </c>
      <c r="G19" s="35">
        <v>19.95</v>
      </c>
      <c r="H19" s="33">
        <v>8</v>
      </c>
      <c r="I19" s="36" t="s">
        <v>22</v>
      </c>
      <c r="J19" s="37">
        <f t="shared" si="0"/>
        <v>159.6</v>
      </c>
    </row>
    <row r="20" spans="2:14">
      <c r="B20" s="33">
        <v>18</v>
      </c>
      <c r="C20" s="33">
        <v>2</v>
      </c>
      <c r="D20" s="34" t="s">
        <v>19</v>
      </c>
      <c r="E20" s="33">
        <v>3006</v>
      </c>
      <c r="F20" s="34" t="s">
        <v>24</v>
      </c>
      <c r="G20" s="35">
        <v>19.95</v>
      </c>
      <c r="H20" s="33">
        <v>8</v>
      </c>
      <c r="I20" s="36" t="s">
        <v>23</v>
      </c>
      <c r="J20" s="37">
        <f t="shared" si="0"/>
        <v>159.6</v>
      </c>
    </row>
    <row r="21" spans="2:14">
      <c r="B21" s="33">
        <v>19</v>
      </c>
      <c r="C21" s="33">
        <v>2</v>
      </c>
      <c r="D21" s="34" t="s">
        <v>19</v>
      </c>
      <c r="E21" s="33">
        <v>6050</v>
      </c>
      <c r="F21" s="34" t="s">
        <v>25</v>
      </c>
      <c r="G21" s="35">
        <v>8.9499999999999993</v>
      </c>
      <c r="H21" s="33">
        <v>9</v>
      </c>
      <c r="I21" s="36" t="s">
        <v>21</v>
      </c>
      <c r="J21" s="37">
        <f t="shared" si="0"/>
        <v>80.55</v>
      </c>
    </row>
    <row r="22" spans="2:14">
      <c r="B22" s="33">
        <v>20</v>
      </c>
      <c r="C22" s="33">
        <v>2</v>
      </c>
      <c r="D22" s="34" t="s">
        <v>19</v>
      </c>
      <c r="E22" s="33">
        <v>6050</v>
      </c>
      <c r="F22" s="34" t="s">
        <v>25</v>
      </c>
      <c r="G22" s="35">
        <v>8.9499999999999993</v>
      </c>
      <c r="H22" s="33">
        <v>9</v>
      </c>
      <c r="I22" s="36" t="s">
        <v>22</v>
      </c>
      <c r="J22" s="37">
        <f t="shared" si="0"/>
        <v>80.55</v>
      </c>
    </row>
    <row r="23" spans="2:14">
      <c r="B23" s="33">
        <v>21</v>
      </c>
      <c r="C23" s="33">
        <v>2</v>
      </c>
      <c r="D23" s="34" t="s">
        <v>19</v>
      </c>
      <c r="E23" s="33">
        <v>6050</v>
      </c>
      <c r="F23" s="34" t="s">
        <v>25</v>
      </c>
      <c r="G23" s="35">
        <v>8.9499999999999993</v>
      </c>
      <c r="H23" s="33">
        <v>8</v>
      </c>
      <c r="I23" s="36" t="s">
        <v>23</v>
      </c>
      <c r="J23" s="37">
        <f t="shared" si="0"/>
        <v>71.599999999999994</v>
      </c>
    </row>
    <row r="24" spans="2:14">
      <c r="B24" s="33">
        <v>22</v>
      </c>
      <c r="C24" s="33">
        <v>2</v>
      </c>
      <c r="D24" s="34" t="s">
        <v>19</v>
      </c>
      <c r="E24" s="33">
        <v>8500</v>
      </c>
      <c r="F24" s="34" t="s">
        <v>26</v>
      </c>
      <c r="G24" s="35">
        <v>849.95</v>
      </c>
      <c r="H24" s="33">
        <v>18</v>
      </c>
      <c r="I24" s="36" t="s">
        <v>21</v>
      </c>
      <c r="J24" s="37">
        <f t="shared" si="0"/>
        <v>15299.1</v>
      </c>
    </row>
    <row r="25" spans="2:14">
      <c r="B25" s="33">
        <v>23</v>
      </c>
      <c r="C25" s="33">
        <v>2</v>
      </c>
      <c r="D25" s="34" t="s">
        <v>19</v>
      </c>
      <c r="E25" s="33">
        <v>8500</v>
      </c>
      <c r="F25" s="34" t="s">
        <v>26</v>
      </c>
      <c r="G25" s="35">
        <v>849.95</v>
      </c>
      <c r="H25" s="33">
        <v>18</v>
      </c>
      <c r="I25" s="36" t="s">
        <v>22</v>
      </c>
      <c r="J25" s="37">
        <f t="shared" si="0"/>
        <v>15299.1</v>
      </c>
    </row>
    <row r="26" spans="2:14">
      <c r="B26" s="33">
        <v>24</v>
      </c>
      <c r="C26" s="33">
        <v>2</v>
      </c>
      <c r="D26" s="34" t="s">
        <v>19</v>
      </c>
      <c r="E26" s="33">
        <v>8500</v>
      </c>
      <c r="F26" s="34" t="s">
        <v>26</v>
      </c>
      <c r="G26" s="35">
        <v>849.95</v>
      </c>
      <c r="H26" s="33">
        <v>20</v>
      </c>
      <c r="I26" s="36" t="s">
        <v>23</v>
      </c>
      <c r="J26" s="37">
        <f t="shared" si="0"/>
        <v>16999</v>
      </c>
    </row>
    <row r="27" spans="2:14">
      <c r="B27" s="33">
        <v>25</v>
      </c>
      <c r="C27" s="33">
        <v>3</v>
      </c>
      <c r="D27" s="34" t="s">
        <v>19</v>
      </c>
      <c r="E27" s="33">
        <v>2005</v>
      </c>
      <c r="F27" s="34" t="s">
        <v>20</v>
      </c>
      <c r="G27" s="35">
        <v>229</v>
      </c>
      <c r="H27" s="33">
        <v>38</v>
      </c>
      <c r="I27" s="36" t="s">
        <v>21</v>
      </c>
      <c r="J27" s="37">
        <f t="shared" si="0"/>
        <v>8702</v>
      </c>
    </row>
    <row r="28" spans="2:14">
      <c r="B28" s="33">
        <v>26</v>
      </c>
      <c r="C28" s="33">
        <v>3</v>
      </c>
      <c r="D28" s="34" t="s">
        <v>19</v>
      </c>
      <c r="E28" s="33">
        <v>2005</v>
      </c>
      <c r="F28" s="34" t="s">
        <v>20</v>
      </c>
      <c r="G28" s="35">
        <v>229</v>
      </c>
      <c r="H28" s="33">
        <v>30</v>
      </c>
      <c r="I28" s="36" t="s">
        <v>22</v>
      </c>
      <c r="J28" s="37">
        <f t="shared" si="0"/>
        <v>6870</v>
      </c>
    </row>
    <row r="29" spans="2:14">
      <c r="B29" s="33">
        <v>27</v>
      </c>
      <c r="C29" s="33">
        <v>3</v>
      </c>
      <c r="D29" s="34" t="s">
        <v>19</v>
      </c>
      <c r="E29" s="33">
        <v>2005</v>
      </c>
      <c r="F29" s="34" t="s">
        <v>20</v>
      </c>
      <c r="G29" s="35">
        <v>229</v>
      </c>
      <c r="H29" s="33">
        <v>3</v>
      </c>
      <c r="I29" s="36" t="s">
        <v>23</v>
      </c>
      <c r="J29" s="37">
        <f t="shared" si="0"/>
        <v>687</v>
      </c>
    </row>
    <row r="30" spans="2:14">
      <c r="B30" s="33">
        <v>28</v>
      </c>
      <c r="C30" s="33">
        <v>3</v>
      </c>
      <c r="D30" s="34" t="s">
        <v>19</v>
      </c>
      <c r="E30" s="33">
        <v>3006</v>
      </c>
      <c r="F30" s="34" t="s">
        <v>24</v>
      </c>
      <c r="G30" s="35">
        <v>19.95</v>
      </c>
      <c r="H30" s="33">
        <v>30</v>
      </c>
      <c r="I30" s="36" t="s">
        <v>21</v>
      </c>
      <c r="J30" s="37">
        <f t="shared" si="0"/>
        <v>598.5</v>
      </c>
    </row>
    <row r="31" spans="2:14">
      <c r="B31" s="33">
        <v>29</v>
      </c>
      <c r="C31" s="33">
        <v>3</v>
      </c>
      <c r="D31" s="34" t="s">
        <v>19</v>
      </c>
      <c r="E31" s="33">
        <v>3006</v>
      </c>
      <c r="F31" s="34" t="s">
        <v>24</v>
      </c>
      <c r="G31" s="35">
        <v>19.95</v>
      </c>
      <c r="H31" s="33">
        <v>32</v>
      </c>
      <c r="I31" s="36" t="s">
        <v>22</v>
      </c>
      <c r="J31" s="37">
        <f t="shared" si="0"/>
        <v>638.4</v>
      </c>
    </row>
    <row r="32" spans="2:14">
      <c r="B32" s="33">
        <v>30</v>
      </c>
      <c r="C32" s="33">
        <v>3</v>
      </c>
      <c r="D32" s="34" t="s">
        <v>19</v>
      </c>
      <c r="E32" s="33">
        <v>3006</v>
      </c>
      <c r="F32" s="34" t="s">
        <v>24</v>
      </c>
      <c r="G32" s="35">
        <v>19.95</v>
      </c>
      <c r="H32" s="33">
        <v>33</v>
      </c>
      <c r="I32" s="36" t="s">
        <v>23</v>
      </c>
      <c r="J32" s="37">
        <f t="shared" si="0"/>
        <v>658.35</v>
      </c>
    </row>
    <row r="33" spans="2:10">
      <c r="B33" s="33">
        <v>31</v>
      </c>
      <c r="C33" s="33">
        <v>3</v>
      </c>
      <c r="D33" s="34" t="s">
        <v>19</v>
      </c>
      <c r="E33" s="33">
        <v>6050</v>
      </c>
      <c r="F33" s="34" t="s">
        <v>25</v>
      </c>
      <c r="G33" s="35">
        <v>8.9499999999999993</v>
      </c>
      <c r="H33" s="33">
        <v>25</v>
      </c>
      <c r="I33" s="36" t="s">
        <v>21</v>
      </c>
      <c r="J33" s="37">
        <f t="shared" si="0"/>
        <v>223.74999999999997</v>
      </c>
    </row>
    <row r="34" spans="2:10">
      <c r="B34" s="33">
        <v>32</v>
      </c>
      <c r="C34" s="33">
        <v>3</v>
      </c>
      <c r="D34" s="34" t="s">
        <v>19</v>
      </c>
      <c r="E34" s="33">
        <v>6050</v>
      </c>
      <c r="F34" s="34" t="s">
        <v>25</v>
      </c>
      <c r="G34" s="35">
        <v>8.9499999999999993</v>
      </c>
      <c r="H34" s="33">
        <v>5</v>
      </c>
      <c r="I34" s="36" t="s">
        <v>22</v>
      </c>
      <c r="J34" s="37">
        <f t="shared" si="0"/>
        <v>44.75</v>
      </c>
    </row>
    <row r="35" spans="2:10">
      <c r="B35" s="33">
        <v>33</v>
      </c>
      <c r="C35" s="33">
        <v>3</v>
      </c>
      <c r="D35" s="34" t="s">
        <v>19</v>
      </c>
      <c r="E35" s="33">
        <v>6050</v>
      </c>
      <c r="F35" s="34" t="s">
        <v>25</v>
      </c>
      <c r="G35" s="35">
        <v>8.9499999999999993</v>
      </c>
      <c r="H35" s="33">
        <v>26</v>
      </c>
      <c r="I35" s="36" t="s">
        <v>23</v>
      </c>
      <c r="J35" s="37">
        <f t="shared" si="0"/>
        <v>232.7</v>
      </c>
    </row>
    <row r="36" spans="2:10">
      <c r="B36" s="33">
        <v>34</v>
      </c>
      <c r="C36" s="33">
        <v>3</v>
      </c>
      <c r="D36" s="34" t="s">
        <v>19</v>
      </c>
      <c r="E36" s="33">
        <v>8500</v>
      </c>
      <c r="F36" s="34" t="s">
        <v>26</v>
      </c>
      <c r="G36" s="35">
        <v>849.95</v>
      </c>
      <c r="H36" s="33">
        <v>28</v>
      </c>
      <c r="I36" s="36" t="s">
        <v>21</v>
      </c>
      <c r="J36" s="37">
        <f t="shared" si="0"/>
        <v>23798.600000000002</v>
      </c>
    </row>
    <row r="37" spans="2:10">
      <c r="B37" s="33">
        <v>35</v>
      </c>
      <c r="C37" s="33">
        <v>3</v>
      </c>
      <c r="D37" s="34" t="s">
        <v>19</v>
      </c>
      <c r="E37" s="33">
        <v>8500</v>
      </c>
      <c r="F37" s="34" t="s">
        <v>26</v>
      </c>
      <c r="G37" s="35">
        <v>849.95</v>
      </c>
      <c r="H37" s="33">
        <v>27</v>
      </c>
      <c r="I37" s="36" t="s">
        <v>22</v>
      </c>
      <c r="J37" s="37">
        <f t="shared" si="0"/>
        <v>22948.65</v>
      </c>
    </row>
    <row r="38" spans="2:10">
      <c r="B38" s="33">
        <v>36</v>
      </c>
      <c r="C38" s="33">
        <v>3</v>
      </c>
      <c r="D38" s="34" t="s">
        <v>19</v>
      </c>
      <c r="E38" s="33">
        <v>8500</v>
      </c>
      <c r="F38" s="34" t="s">
        <v>26</v>
      </c>
      <c r="G38" s="35">
        <v>849.95</v>
      </c>
      <c r="H38" s="33">
        <v>29</v>
      </c>
      <c r="I38" s="36" t="s">
        <v>23</v>
      </c>
      <c r="J38" s="37">
        <f t="shared" si="0"/>
        <v>24648.550000000003</v>
      </c>
    </row>
    <row r="39" spans="2:10">
      <c r="B39" s="33">
        <v>37</v>
      </c>
      <c r="C39" s="33">
        <v>4</v>
      </c>
      <c r="D39" s="34" t="s">
        <v>27</v>
      </c>
      <c r="E39" s="33">
        <v>2005</v>
      </c>
      <c r="F39" s="34" t="s">
        <v>20</v>
      </c>
      <c r="G39" s="35">
        <v>229</v>
      </c>
      <c r="H39" s="33">
        <v>18</v>
      </c>
      <c r="I39" s="36" t="s">
        <v>21</v>
      </c>
      <c r="J39" s="37">
        <f t="shared" si="0"/>
        <v>4122</v>
      </c>
    </row>
    <row r="40" spans="2:10">
      <c r="B40" s="33">
        <v>38</v>
      </c>
      <c r="C40" s="33">
        <v>4</v>
      </c>
      <c r="D40" s="34" t="s">
        <v>27</v>
      </c>
      <c r="E40" s="33">
        <v>2005</v>
      </c>
      <c r="F40" s="34" t="s">
        <v>20</v>
      </c>
      <c r="G40" s="35">
        <v>229</v>
      </c>
      <c r="H40" s="33">
        <v>20</v>
      </c>
      <c r="I40" s="36" t="s">
        <v>22</v>
      </c>
      <c r="J40" s="37">
        <f t="shared" si="0"/>
        <v>4580</v>
      </c>
    </row>
    <row r="41" spans="2:10">
      <c r="B41" s="33">
        <v>39</v>
      </c>
      <c r="C41" s="33">
        <v>4</v>
      </c>
      <c r="D41" s="34" t="s">
        <v>27</v>
      </c>
      <c r="E41" s="33">
        <v>2005</v>
      </c>
      <c r="F41" s="34" t="s">
        <v>20</v>
      </c>
      <c r="G41" s="35">
        <v>229</v>
      </c>
      <c r="H41" s="33">
        <v>4</v>
      </c>
      <c r="I41" s="36" t="s">
        <v>23</v>
      </c>
      <c r="J41" s="37">
        <f t="shared" si="0"/>
        <v>916</v>
      </c>
    </row>
    <row r="42" spans="2:10">
      <c r="B42" s="33">
        <v>40</v>
      </c>
      <c r="C42" s="33">
        <v>4</v>
      </c>
      <c r="D42" s="34" t="s">
        <v>27</v>
      </c>
      <c r="E42" s="33">
        <v>3006</v>
      </c>
      <c r="F42" s="34" t="s">
        <v>24</v>
      </c>
      <c r="G42" s="35">
        <v>19.95</v>
      </c>
      <c r="H42" s="33">
        <v>12</v>
      </c>
      <c r="I42" s="36" t="s">
        <v>21</v>
      </c>
      <c r="J42" s="37">
        <f t="shared" si="0"/>
        <v>239.39999999999998</v>
      </c>
    </row>
    <row r="43" spans="2:10">
      <c r="B43" s="33">
        <v>41</v>
      </c>
      <c r="C43" s="33">
        <v>4</v>
      </c>
      <c r="D43" s="34" t="s">
        <v>27</v>
      </c>
      <c r="E43" s="33">
        <v>3006</v>
      </c>
      <c r="F43" s="34" t="s">
        <v>24</v>
      </c>
      <c r="G43" s="35">
        <v>19.95</v>
      </c>
      <c r="H43" s="33">
        <v>24</v>
      </c>
      <c r="I43" s="36" t="s">
        <v>22</v>
      </c>
      <c r="J43" s="37">
        <f t="shared" si="0"/>
        <v>478.79999999999995</v>
      </c>
    </row>
    <row r="44" spans="2:10">
      <c r="B44" s="33">
        <v>42</v>
      </c>
      <c r="C44" s="33">
        <v>4</v>
      </c>
      <c r="D44" s="34" t="s">
        <v>27</v>
      </c>
      <c r="E44" s="33">
        <v>3006</v>
      </c>
      <c r="F44" s="34" t="s">
        <v>24</v>
      </c>
      <c r="G44" s="35">
        <v>19.95</v>
      </c>
      <c r="H44" s="33">
        <v>36</v>
      </c>
      <c r="I44" s="36" t="s">
        <v>23</v>
      </c>
      <c r="J44" s="37">
        <f t="shared" si="0"/>
        <v>718.19999999999993</v>
      </c>
    </row>
    <row r="45" spans="2:10">
      <c r="B45" s="33">
        <v>43</v>
      </c>
      <c r="C45" s="33">
        <v>4</v>
      </c>
      <c r="D45" s="34" t="s">
        <v>27</v>
      </c>
      <c r="E45" s="33">
        <v>6050</v>
      </c>
      <c r="F45" s="34" t="s">
        <v>25</v>
      </c>
      <c r="G45" s="35">
        <v>8.9499999999999993</v>
      </c>
      <c r="H45" s="33">
        <v>29</v>
      </c>
      <c r="I45" s="36" t="s">
        <v>21</v>
      </c>
      <c r="J45" s="37">
        <f t="shared" si="0"/>
        <v>259.54999999999995</v>
      </c>
    </row>
    <row r="46" spans="2:10">
      <c r="B46" s="33">
        <v>44</v>
      </c>
      <c r="C46" s="33">
        <v>4</v>
      </c>
      <c r="D46" s="34" t="s">
        <v>27</v>
      </c>
      <c r="E46" s="33">
        <v>6050</v>
      </c>
      <c r="F46" s="34" t="s">
        <v>25</v>
      </c>
      <c r="G46" s="35">
        <v>8.9499999999999993</v>
      </c>
      <c r="H46" s="33">
        <v>11</v>
      </c>
      <c r="I46" s="36" t="s">
        <v>22</v>
      </c>
      <c r="J46" s="37">
        <f t="shared" si="0"/>
        <v>98.449999999999989</v>
      </c>
    </row>
    <row r="47" spans="2:10">
      <c r="B47" s="33">
        <v>45</v>
      </c>
      <c r="C47" s="33">
        <v>4</v>
      </c>
      <c r="D47" s="34" t="s">
        <v>27</v>
      </c>
      <c r="E47" s="33">
        <v>6050</v>
      </c>
      <c r="F47" s="34" t="s">
        <v>25</v>
      </c>
      <c r="G47" s="35">
        <v>8.9499999999999993</v>
      </c>
      <c r="H47" s="33">
        <v>38</v>
      </c>
      <c r="I47" s="36" t="s">
        <v>23</v>
      </c>
      <c r="J47" s="37">
        <f t="shared" si="0"/>
        <v>340.09999999999997</v>
      </c>
    </row>
    <row r="48" spans="2:10">
      <c r="B48" s="33">
        <v>46</v>
      </c>
      <c r="C48" s="33">
        <v>4</v>
      </c>
      <c r="D48" s="34" t="s">
        <v>27</v>
      </c>
      <c r="E48" s="33">
        <v>8500</v>
      </c>
      <c r="F48" s="34" t="s">
        <v>26</v>
      </c>
      <c r="G48" s="35">
        <v>849.95</v>
      </c>
      <c r="H48" s="33">
        <v>21</v>
      </c>
      <c r="I48" s="36" t="s">
        <v>21</v>
      </c>
      <c r="J48" s="37">
        <f t="shared" si="0"/>
        <v>17848.95</v>
      </c>
    </row>
    <row r="49" spans="2:10">
      <c r="B49" s="33">
        <v>47</v>
      </c>
      <c r="C49" s="33">
        <v>4</v>
      </c>
      <c r="D49" s="34" t="s">
        <v>27</v>
      </c>
      <c r="E49" s="33">
        <v>8500</v>
      </c>
      <c r="F49" s="34" t="s">
        <v>26</v>
      </c>
      <c r="G49" s="35">
        <v>849.95</v>
      </c>
      <c r="H49" s="33">
        <v>24</v>
      </c>
      <c r="I49" s="36" t="s">
        <v>22</v>
      </c>
      <c r="J49" s="37">
        <f t="shared" si="0"/>
        <v>20398.800000000003</v>
      </c>
    </row>
    <row r="50" spans="2:10">
      <c r="B50" s="33">
        <v>48</v>
      </c>
      <c r="C50" s="33">
        <v>4</v>
      </c>
      <c r="D50" s="34" t="s">
        <v>27</v>
      </c>
      <c r="E50" s="33">
        <v>8500</v>
      </c>
      <c r="F50" s="34" t="s">
        <v>26</v>
      </c>
      <c r="G50" s="35">
        <v>849.95</v>
      </c>
      <c r="H50" s="33">
        <v>30</v>
      </c>
      <c r="I50" s="36" t="s">
        <v>23</v>
      </c>
      <c r="J50" s="37">
        <f t="shared" si="0"/>
        <v>25498.5</v>
      </c>
    </row>
    <row r="51" spans="2:10">
      <c r="B51" s="33">
        <v>49</v>
      </c>
      <c r="C51" s="33">
        <v>5</v>
      </c>
      <c r="D51" s="34" t="s">
        <v>27</v>
      </c>
      <c r="E51" s="33">
        <v>2005</v>
      </c>
      <c r="F51" s="34" t="s">
        <v>20</v>
      </c>
      <c r="G51" s="35">
        <v>229</v>
      </c>
      <c r="H51" s="33">
        <v>27</v>
      </c>
      <c r="I51" s="36" t="s">
        <v>21</v>
      </c>
      <c r="J51" s="37">
        <f t="shared" si="0"/>
        <v>6183</v>
      </c>
    </row>
    <row r="52" spans="2:10">
      <c r="B52" s="33">
        <v>50</v>
      </c>
      <c r="C52" s="33">
        <v>5</v>
      </c>
      <c r="D52" s="34" t="s">
        <v>27</v>
      </c>
      <c r="E52" s="33">
        <v>2005</v>
      </c>
      <c r="F52" s="34" t="s">
        <v>20</v>
      </c>
      <c r="G52" s="35">
        <v>229</v>
      </c>
      <c r="H52" s="33">
        <v>25</v>
      </c>
      <c r="I52" s="36" t="s">
        <v>22</v>
      </c>
      <c r="J52" s="37">
        <f t="shared" si="0"/>
        <v>5725</v>
      </c>
    </row>
    <row r="53" spans="2:10">
      <c r="B53" s="33">
        <v>51</v>
      </c>
      <c r="C53" s="33">
        <v>5</v>
      </c>
      <c r="D53" s="34" t="s">
        <v>27</v>
      </c>
      <c r="E53" s="33">
        <v>2005</v>
      </c>
      <c r="F53" s="34" t="s">
        <v>20</v>
      </c>
      <c r="G53" s="35">
        <v>229</v>
      </c>
      <c r="H53" s="33">
        <v>23</v>
      </c>
      <c r="I53" s="36" t="s">
        <v>23</v>
      </c>
      <c r="J53" s="37">
        <f t="shared" si="0"/>
        <v>5267</v>
      </c>
    </row>
    <row r="54" spans="2:10">
      <c r="B54" s="33">
        <v>52</v>
      </c>
      <c r="C54" s="33">
        <v>5</v>
      </c>
      <c r="D54" s="34" t="s">
        <v>27</v>
      </c>
      <c r="E54" s="33">
        <v>3006</v>
      </c>
      <c r="F54" s="34" t="s">
        <v>24</v>
      </c>
      <c r="G54" s="35">
        <v>19.95</v>
      </c>
      <c r="H54" s="33">
        <v>80</v>
      </c>
      <c r="I54" s="36" t="s">
        <v>21</v>
      </c>
      <c r="J54" s="37">
        <f t="shared" si="0"/>
        <v>1596</v>
      </c>
    </row>
    <row r="55" spans="2:10">
      <c r="B55" s="33">
        <v>53</v>
      </c>
      <c r="C55" s="33">
        <v>5</v>
      </c>
      <c r="D55" s="34" t="s">
        <v>27</v>
      </c>
      <c r="E55" s="33">
        <v>3006</v>
      </c>
      <c r="F55" s="34" t="s">
        <v>24</v>
      </c>
      <c r="G55" s="35">
        <v>19.95</v>
      </c>
      <c r="H55" s="33">
        <v>82</v>
      </c>
      <c r="I55" s="36" t="s">
        <v>22</v>
      </c>
      <c r="J55" s="37">
        <f t="shared" si="0"/>
        <v>1635.8999999999999</v>
      </c>
    </row>
    <row r="56" spans="2:10">
      <c r="B56" s="33">
        <v>54</v>
      </c>
      <c r="C56" s="33">
        <v>5</v>
      </c>
      <c r="D56" s="34" t="s">
        <v>27</v>
      </c>
      <c r="E56" s="33">
        <v>3006</v>
      </c>
      <c r="F56" s="34" t="s">
        <v>24</v>
      </c>
      <c r="G56" s="35">
        <v>19.95</v>
      </c>
      <c r="H56" s="33">
        <v>75</v>
      </c>
      <c r="I56" s="36" t="s">
        <v>23</v>
      </c>
      <c r="J56" s="37">
        <f t="shared" si="0"/>
        <v>1496.25</v>
      </c>
    </row>
    <row r="57" spans="2:10">
      <c r="B57" s="33">
        <v>55</v>
      </c>
      <c r="C57" s="33">
        <v>5</v>
      </c>
      <c r="D57" s="34" t="s">
        <v>27</v>
      </c>
      <c r="E57" s="33">
        <v>6050</v>
      </c>
      <c r="F57" s="34" t="s">
        <v>25</v>
      </c>
      <c r="G57" s="35">
        <v>8.9499999999999993</v>
      </c>
      <c r="H57" s="33">
        <v>65</v>
      </c>
      <c r="I57" s="36" t="s">
        <v>21</v>
      </c>
      <c r="J57" s="37">
        <f t="shared" si="0"/>
        <v>581.75</v>
      </c>
    </row>
    <row r="58" spans="2:10">
      <c r="B58" s="33">
        <v>56</v>
      </c>
      <c r="C58" s="33">
        <v>5</v>
      </c>
      <c r="D58" s="34" t="s">
        <v>27</v>
      </c>
      <c r="E58" s="33">
        <v>6050</v>
      </c>
      <c r="F58" s="34" t="s">
        <v>25</v>
      </c>
      <c r="G58" s="35">
        <v>8.9499999999999993</v>
      </c>
      <c r="H58" s="33">
        <v>24</v>
      </c>
      <c r="I58" s="36" t="s">
        <v>22</v>
      </c>
      <c r="J58" s="37">
        <f t="shared" si="0"/>
        <v>214.79999999999998</v>
      </c>
    </row>
    <row r="59" spans="2:10">
      <c r="B59" s="33">
        <v>57</v>
      </c>
      <c r="C59" s="33">
        <v>5</v>
      </c>
      <c r="D59" s="34" t="s">
        <v>27</v>
      </c>
      <c r="E59" s="33">
        <v>6050</v>
      </c>
      <c r="F59" s="34" t="s">
        <v>25</v>
      </c>
      <c r="G59" s="35">
        <v>8.9499999999999993</v>
      </c>
      <c r="H59" s="33">
        <v>55</v>
      </c>
      <c r="I59" s="36" t="s">
        <v>23</v>
      </c>
      <c r="J59" s="37">
        <f t="shared" si="0"/>
        <v>492.24999999999994</v>
      </c>
    </row>
    <row r="60" spans="2:10">
      <c r="B60" s="33">
        <v>58</v>
      </c>
      <c r="C60" s="33">
        <v>5</v>
      </c>
      <c r="D60" s="34" t="s">
        <v>27</v>
      </c>
      <c r="E60" s="33">
        <v>8500</v>
      </c>
      <c r="F60" s="34" t="s">
        <v>26</v>
      </c>
      <c r="G60" s="35">
        <v>849.95</v>
      </c>
      <c r="H60" s="33">
        <v>55</v>
      </c>
      <c r="I60" s="36" t="s">
        <v>21</v>
      </c>
      <c r="J60" s="37">
        <f t="shared" si="0"/>
        <v>46747.25</v>
      </c>
    </row>
    <row r="61" spans="2:10">
      <c r="B61" s="33">
        <v>59</v>
      </c>
      <c r="C61" s="33">
        <v>5</v>
      </c>
      <c r="D61" s="34" t="s">
        <v>27</v>
      </c>
      <c r="E61" s="33">
        <v>8500</v>
      </c>
      <c r="F61" s="34" t="s">
        <v>26</v>
      </c>
      <c r="G61" s="35">
        <v>849.95</v>
      </c>
      <c r="H61" s="33">
        <v>57</v>
      </c>
      <c r="I61" s="36" t="s">
        <v>22</v>
      </c>
      <c r="J61" s="37">
        <f t="shared" si="0"/>
        <v>48447.15</v>
      </c>
    </row>
    <row r="62" spans="2:10">
      <c r="B62" s="33">
        <v>60</v>
      </c>
      <c r="C62" s="33">
        <v>5</v>
      </c>
      <c r="D62" s="34" t="s">
        <v>27</v>
      </c>
      <c r="E62" s="33">
        <v>8500</v>
      </c>
      <c r="F62" s="34" t="s">
        <v>26</v>
      </c>
      <c r="G62" s="35">
        <v>849.95</v>
      </c>
      <c r="H62" s="33">
        <v>47</v>
      </c>
      <c r="I62" s="36" t="s">
        <v>23</v>
      </c>
      <c r="J62" s="37">
        <f t="shared" si="0"/>
        <v>39947.65</v>
      </c>
    </row>
    <row r="63" spans="2:10">
      <c r="B63" s="33">
        <v>61</v>
      </c>
      <c r="C63" s="33">
        <v>6</v>
      </c>
      <c r="D63" s="34" t="s">
        <v>28</v>
      </c>
      <c r="E63" s="33">
        <v>2005</v>
      </c>
      <c r="F63" s="34" t="s">
        <v>20</v>
      </c>
      <c r="G63" s="35">
        <v>229</v>
      </c>
      <c r="H63" s="33">
        <v>24</v>
      </c>
      <c r="I63" s="36" t="s">
        <v>21</v>
      </c>
      <c r="J63" s="37">
        <f t="shared" si="0"/>
        <v>5496</v>
      </c>
    </row>
    <row r="64" spans="2:10">
      <c r="B64" s="33">
        <v>62</v>
      </c>
      <c r="C64" s="33">
        <v>6</v>
      </c>
      <c r="D64" s="34" t="s">
        <v>28</v>
      </c>
      <c r="E64" s="33">
        <v>2005</v>
      </c>
      <c r="F64" s="34" t="s">
        <v>20</v>
      </c>
      <c r="G64" s="35">
        <v>229</v>
      </c>
      <c r="H64" s="33">
        <v>85</v>
      </c>
      <c r="I64" s="36" t="s">
        <v>22</v>
      </c>
      <c r="J64" s="37">
        <f t="shared" si="0"/>
        <v>19465</v>
      </c>
    </row>
    <row r="65" spans="2:10">
      <c r="B65" s="33">
        <v>63</v>
      </c>
      <c r="C65" s="33">
        <v>6</v>
      </c>
      <c r="D65" s="34" t="s">
        <v>28</v>
      </c>
      <c r="E65" s="33">
        <v>2005</v>
      </c>
      <c r="F65" s="34" t="s">
        <v>20</v>
      </c>
      <c r="G65" s="35">
        <v>229</v>
      </c>
      <c r="H65" s="33">
        <v>56</v>
      </c>
      <c r="I65" s="36" t="s">
        <v>23</v>
      </c>
      <c r="J65" s="37">
        <f t="shared" si="0"/>
        <v>12824</v>
      </c>
    </row>
    <row r="66" spans="2:10">
      <c r="B66" s="33">
        <v>64</v>
      </c>
      <c r="C66" s="33">
        <v>6</v>
      </c>
      <c r="D66" s="34" t="s">
        <v>28</v>
      </c>
      <c r="E66" s="33">
        <v>3006</v>
      </c>
      <c r="F66" s="34" t="s">
        <v>24</v>
      </c>
      <c r="G66" s="35">
        <v>19.95</v>
      </c>
      <c r="H66" s="33">
        <v>52</v>
      </c>
      <c r="I66" s="36" t="s">
        <v>21</v>
      </c>
      <c r="J66" s="37">
        <f t="shared" si="0"/>
        <v>1037.3999999999999</v>
      </c>
    </row>
    <row r="67" spans="2:10">
      <c r="B67" s="33">
        <v>65</v>
      </c>
      <c r="C67" s="33">
        <v>6</v>
      </c>
      <c r="D67" s="34" t="s">
        <v>28</v>
      </c>
      <c r="E67" s="33">
        <v>3006</v>
      </c>
      <c r="F67" s="34" t="s">
        <v>24</v>
      </c>
      <c r="G67" s="35">
        <v>19.95</v>
      </c>
      <c r="H67" s="33">
        <v>58</v>
      </c>
      <c r="I67" s="36" t="s">
        <v>22</v>
      </c>
      <c r="J67" s="37">
        <f t="shared" si="0"/>
        <v>1157.0999999999999</v>
      </c>
    </row>
    <row r="68" spans="2:10">
      <c r="B68" s="33">
        <v>66</v>
      </c>
      <c r="C68" s="33">
        <v>6</v>
      </c>
      <c r="D68" s="34" t="s">
        <v>28</v>
      </c>
      <c r="E68" s="33">
        <v>3006</v>
      </c>
      <c r="F68" s="34" t="s">
        <v>24</v>
      </c>
      <c r="G68" s="35">
        <v>19.95</v>
      </c>
      <c r="H68" s="33">
        <v>69</v>
      </c>
      <c r="I68" s="36" t="s">
        <v>23</v>
      </c>
      <c r="J68" s="37">
        <f t="shared" ref="J68:J98" si="3">G68*H68</f>
        <v>1376.55</v>
      </c>
    </row>
    <row r="69" spans="2:10">
      <c r="B69" s="33">
        <v>67</v>
      </c>
      <c r="C69" s="33">
        <v>6</v>
      </c>
      <c r="D69" s="34" t="s">
        <v>28</v>
      </c>
      <c r="E69" s="33">
        <v>6050</v>
      </c>
      <c r="F69" s="34" t="s">
        <v>25</v>
      </c>
      <c r="G69" s="35">
        <v>8.9499999999999993</v>
      </c>
      <c r="H69" s="33">
        <v>35</v>
      </c>
      <c r="I69" s="36" t="s">
        <v>21</v>
      </c>
      <c r="J69" s="37">
        <f t="shared" si="3"/>
        <v>313.25</v>
      </c>
    </row>
    <row r="70" spans="2:10">
      <c r="B70" s="33">
        <v>68</v>
      </c>
      <c r="C70" s="33">
        <v>6</v>
      </c>
      <c r="D70" s="34" t="s">
        <v>28</v>
      </c>
      <c r="E70" s="33">
        <v>6050</v>
      </c>
      <c r="F70" s="34" t="s">
        <v>25</v>
      </c>
      <c r="G70" s="35">
        <v>8.9499999999999993</v>
      </c>
      <c r="H70" s="33">
        <v>39</v>
      </c>
      <c r="I70" s="36" t="s">
        <v>22</v>
      </c>
      <c r="J70" s="37">
        <f t="shared" si="3"/>
        <v>349.04999999999995</v>
      </c>
    </row>
    <row r="71" spans="2:10">
      <c r="B71" s="33">
        <v>69</v>
      </c>
      <c r="C71" s="33">
        <v>6</v>
      </c>
      <c r="D71" s="34" t="s">
        <v>28</v>
      </c>
      <c r="E71" s="33">
        <v>6050</v>
      </c>
      <c r="F71" s="34" t="s">
        <v>25</v>
      </c>
      <c r="G71" s="35">
        <v>8.9499999999999993</v>
      </c>
      <c r="H71" s="33">
        <v>44</v>
      </c>
      <c r="I71" s="36" t="s">
        <v>23</v>
      </c>
      <c r="J71" s="37">
        <f t="shared" si="3"/>
        <v>393.79999999999995</v>
      </c>
    </row>
    <row r="72" spans="2:10">
      <c r="B72" s="33">
        <v>70</v>
      </c>
      <c r="C72" s="33">
        <v>6</v>
      </c>
      <c r="D72" s="34" t="s">
        <v>28</v>
      </c>
      <c r="E72" s="33">
        <v>8500</v>
      </c>
      <c r="F72" s="34" t="s">
        <v>26</v>
      </c>
      <c r="G72" s="35">
        <v>849.95</v>
      </c>
      <c r="H72" s="33">
        <v>78</v>
      </c>
      <c r="I72" s="36" t="s">
        <v>21</v>
      </c>
      <c r="J72" s="37">
        <f t="shared" si="3"/>
        <v>66296.100000000006</v>
      </c>
    </row>
    <row r="73" spans="2:10">
      <c r="B73" s="33">
        <v>71</v>
      </c>
      <c r="C73" s="33">
        <v>6</v>
      </c>
      <c r="D73" s="34" t="s">
        <v>28</v>
      </c>
      <c r="E73" s="33">
        <v>8500</v>
      </c>
      <c r="F73" s="34" t="s">
        <v>26</v>
      </c>
      <c r="G73" s="35">
        <v>849.95</v>
      </c>
      <c r="H73" s="33">
        <v>88</v>
      </c>
      <c r="I73" s="36" t="s">
        <v>22</v>
      </c>
      <c r="J73" s="37">
        <f t="shared" si="3"/>
        <v>74795.600000000006</v>
      </c>
    </row>
    <row r="74" spans="2:10">
      <c r="B74" s="33">
        <v>72</v>
      </c>
      <c r="C74" s="33">
        <v>6</v>
      </c>
      <c r="D74" s="34" t="s">
        <v>28</v>
      </c>
      <c r="E74" s="33">
        <v>8500</v>
      </c>
      <c r="F74" s="34" t="s">
        <v>26</v>
      </c>
      <c r="G74" s="35">
        <v>849.95</v>
      </c>
      <c r="H74" s="33">
        <v>99</v>
      </c>
      <c r="I74" s="36" t="s">
        <v>23</v>
      </c>
      <c r="J74" s="37">
        <f t="shared" si="3"/>
        <v>84145.05</v>
      </c>
    </row>
    <row r="75" spans="2:10">
      <c r="B75" s="33">
        <v>73</v>
      </c>
      <c r="C75" s="33">
        <v>7</v>
      </c>
      <c r="D75" s="34" t="s">
        <v>28</v>
      </c>
      <c r="E75" s="33">
        <v>2005</v>
      </c>
      <c r="F75" s="34" t="s">
        <v>20</v>
      </c>
      <c r="G75" s="35">
        <v>229</v>
      </c>
      <c r="H75" s="33">
        <v>34</v>
      </c>
      <c r="I75" s="36" t="s">
        <v>21</v>
      </c>
      <c r="J75" s="37">
        <f t="shared" si="3"/>
        <v>7786</v>
      </c>
    </row>
    <row r="76" spans="2:10">
      <c r="B76" s="33">
        <v>74</v>
      </c>
      <c r="C76" s="33">
        <v>7</v>
      </c>
      <c r="D76" s="34" t="s">
        <v>28</v>
      </c>
      <c r="E76" s="33">
        <v>2005</v>
      </c>
      <c r="F76" s="34" t="s">
        <v>20</v>
      </c>
      <c r="G76" s="35">
        <v>229</v>
      </c>
      <c r="H76" s="33">
        <v>36</v>
      </c>
      <c r="I76" s="36" t="s">
        <v>22</v>
      </c>
      <c r="J76" s="37">
        <f t="shared" si="3"/>
        <v>8244</v>
      </c>
    </row>
    <row r="77" spans="2:10">
      <c r="B77" s="33">
        <v>75</v>
      </c>
      <c r="C77" s="33">
        <v>7</v>
      </c>
      <c r="D77" s="34" t="s">
        <v>28</v>
      </c>
      <c r="E77" s="33">
        <v>2005</v>
      </c>
      <c r="F77" s="34" t="s">
        <v>20</v>
      </c>
      <c r="G77" s="35">
        <v>229</v>
      </c>
      <c r="H77" s="33">
        <v>35</v>
      </c>
      <c r="I77" s="36" t="s">
        <v>23</v>
      </c>
      <c r="J77" s="37">
        <f t="shared" si="3"/>
        <v>8015</v>
      </c>
    </row>
    <row r="78" spans="2:10">
      <c r="B78" s="33">
        <v>76</v>
      </c>
      <c r="C78" s="33">
        <v>7</v>
      </c>
      <c r="D78" s="34" t="s">
        <v>28</v>
      </c>
      <c r="E78" s="33">
        <v>3006</v>
      </c>
      <c r="F78" s="34" t="s">
        <v>24</v>
      </c>
      <c r="G78" s="35">
        <v>19.95</v>
      </c>
      <c r="H78" s="33">
        <v>49</v>
      </c>
      <c r="I78" s="36" t="s">
        <v>21</v>
      </c>
      <c r="J78" s="37">
        <f t="shared" si="3"/>
        <v>977.55</v>
      </c>
    </row>
    <row r="79" spans="2:10">
      <c r="B79" s="33">
        <v>77</v>
      </c>
      <c r="C79" s="33">
        <v>7</v>
      </c>
      <c r="D79" s="34" t="s">
        <v>28</v>
      </c>
      <c r="E79" s="33">
        <v>3006</v>
      </c>
      <c r="F79" s="34" t="s">
        <v>24</v>
      </c>
      <c r="G79" s="35">
        <v>19.95</v>
      </c>
      <c r="H79" s="33">
        <v>47</v>
      </c>
      <c r="I79" s="36" t="s">
        <v>22</v>
      </c>
      <c r="J79" s="37">
        <f t="shared" si="3"/>
        <v>937.65</v>
      </c>
    </row>
    <row r="80" spans="2:10">
      <c r="B80" s="33">
        <v>78</v>
      </c>
      <c r="C80" s="33">
        <v>7</v>
      </c>
      <c r="D80" s="34" t="s">
        <v>28</v>
      </c>
      <c r="E80" s="33">
        <v>3006</v>
      </c>
      <c r="F80" s="34" t="s">
        <v>24</v>
      </c>
      <c r="G80" s="35">
        <v>19.95</v>
      </c>
      <c r="H80" s="33">
        <v>48</v>
      </c>
      <c r="I80" s="36" t="s">
        <v>23</v>
      </c>
      <c r="J80" s="37">
        <f t="shared" si="3"/>
        <v>957.59999999999991</v>
      </c>
    </row>
    <row r="81" spans="2:10">
      <c r="B81" s="33">
        <v>79</v>
      </c>
      <c r="C81" s="33">
        <v>7</v>
      </c>
      <c r="D81" s="34" t="s">
        <v>28</v>
      </c>
      <c r="E81" s="33">
        <v>6050</v>
      </c>
      <c r="F81" s="34" t="s">
        <v>25</v>
      </c>
      <c r="G81" s="35">
        <v>8.9499999999999993</v>
      </c>
      <c r="H81" s="33">
        <v>45</v>
      </c>
      <c r="I81" s="36" t="s">
        <v>21</v>
      </c>
      <c r="J81" s="37">
        <f t="shared" si="3"/>
        <v>402.74999999999994</v>
      </c>
    </row>
    <row r="82" spans="2:10">
      <c r="B82" s="33">
        <v>80</v>
      </c>
      <c r="C82" s="33">
        <v>7</v>
      </c>
      <c r="D82" s="34" t="s">
        <v>28</v>
      </c>
      <c r="E82" s="33">
        <v>6050</v>
      </c>
      <c r="F82" s="34" t="s">
        <v>25</v>
      </c>
      <c r="G82" s="35">
        <v>8.9499999999999993</v>
      </c>
      <c r="H82" s="33">
        <v>42</v>
      </c>
      <c r="I82" s="36" t="s">
        <v>22</v>
      </c>
      <c r="J82" s="37">
        <f t="shared" si="3"/>
        <v>375.9</v>
      </c>
    </row>
    <row r="83" spans="2:10">
      <c r="B83" s="33">
        <v>81</v>
      </c>
      <c r="C83" s="33">
        <v>7</v>
      </c>
      <c r="D83" s="34" t="s">
        <v>28</v>
      </c>
      <c r="E83" s="33">
        <v>6050</v>
      </c>
      <c r="F83" s="34" t="s">
        <v>25</v>
      </c>
      <c r="G83" s="35">
        <v>8.9499999999999993</v>
      </c>
      <c r="H83" s="33">
        <v>45</v>
      </c>
      <c r="I83" s="36" t="s">
        <v>23</v>
      </c>
      <c r="J83" s="37">
        <f t="shared" si="3"/>
        <v>402.74999999999994</v>
      </c>
    </row>
    <row r="84" spans="2:10">
      <c r="B84" s="33">
        <v>82</v>
      </c>
      <c r="C84" s="33">
        <v>7</v>
      </c>
      <c r="D84" s="34" t="s">
        <v>28</v>
      </c>
      <c r="E84" s="33">
        <v>8500</v>
      </c>
      <c r="F84" s="34" t="s">
        <v>26</v>
      </c>
      <c r="G84" s="35">
        <v>849.95</v>
      </c>
      <c r="H84" s="33">
        <v>55</v>
      </c>
      <c r="I84" s="36" t="s">
        <v>21</v>
      </c>
      <c r="J84" s="37">
        <f t="shared" si="3"/>
        <v>46747.25</v>
      </c>
    </row>
    <row r="85" spans="2:10">
      <c r="B85" s="33">
        <v>83</v>
      </c>
      <c r="C85" s="33">
        <v>7</v>
      </c>
      <c r="D85" s="34" t="s">
        <v>28</v>
      </c>
      <c r="E85" s="33">
        <v>8500</v>
      </c>
      <c r="F85" s="34" t="s">
        <v>26</v>
      </c>
      <c r="G85" s="35">
        <v>849.95</v>
      </c>
      <c r="H85" s="33">
        <v>57</v>
      </c>
      <c r="I85" s="36" t="s">
        <v>22</v>
      </c>
      <c r="J85" s="37">
        <f t="shared" si="3"/>
        <v>48447.15</v>
      </c>
    </row>
    <row r="86" spans="2:10">
      <c r="B86" s="33">
        <v>84</v>
      </c>
      <c r="C86" s="33">
        <v>7</v>
      </c>
      <c r="D86" s="34" t="s">
        <v>28</v>
      </c>
      <c r="E86" s="33">
        <v>8500</v>
      </c>
      <c r="F86" s="34" t="s">
        <v>26</v>
      </c>
      <c r="G86" s="35">
        <v>849.95</v>
      </c>
      <c r="H86" s="33">
        <v>55</v>
      </c>
      <c r="I86" s="36" t="s">
        <v>23</v>
      </c>
      <c r="J86" s="37">
        <f t="shared" si="3"/>
        <v>46747.25</v>
      </c>
    </row>
    <row r="87" spans="2:10">
      <c r="B87" s="33">
        <v>85</v>
      </c>
      <c r="C87" s="33">
        <v>8</v>
      </c>
      <c r="D87" s="34" t="s">
        <v>28</v>
      </c>
      <c r="E87" s="33">
        <v>2005</v>
      </c>
      <c r="F87" s="34" t="s">
        <v>20</v>
      </c>
      <c r="G87" s="35">
        <v>229</v>
      </c>
      <c r="H87" s="33">
        <v>18</v>
      </c>
      <c r="I87" s="36" t="s">
        <v>21</v>
      </c>
      <c r="J87" s="37">
        <f t="shared" si="3"/>
        <v>4122</v>
      </c>
    </row>
    <row r="88" spans="2:10">
      <c r="B88" s="33">
        <v>86</v>
      </c>
      <c r="C88" s="33">
        <v>8</v>
      </c>
      <c r="D88" s="34" t="s">
        <v>28</v>
      </c>
      <c r="E88" s="33">
        <v>2005</v>
      </c>
      <c r="F88" s="34" t="s">
        <v>20</v>
      </c>
      <c r="G88" s="35">
        <v>229</v>
      </c>
      <c r="H88" s="33">
        <v>17</v>
      </c>
      <c r="I88" s="36" t="s">
        <v>22</v>
      </c>
      <c r="J88" s="37">
        <f t="shared" si="3"/>
        <v>3893</v>
      </c>
    </row>
    <row r="89" spans="2:10">
      <c r="B89" s="33">
        <v>87</v>
      </c>
      <c r="C89" s="33">
        <v>8</v>
      </c>
      <c r="D89" s="34" t="s">
        <v>28</v>
      </c>
      <c r="E89" s="33">
        <v>2005</v>
      </c>
      <c r="F89" s="34" t="s">
        <v>20</v>
      </c>
      <c r="G89" s="35">
        <v>229</v>
      </c>
      <c r="H89" s="33">
        <v>23</v>
      </c>
      <c r="I89" s="36" t="s">
        <v>23</v>
      </c>
      <c r="J89" s="37">
        <f t="shared" si="3"/>
        <v>5267</v>
      </c>
    </row>
    <row r="90" spans="2:10">
      <c r="B90" s="33">
        <v>88</v>
      </c>
      <c r="C90" s="33">
        <v>8</v>
      </c>
      <c r="D90" s="34" t="s">
        <v>28</v>
      </c>
      <c r="E90" s="33">
        <v>3006</v>
      </c>
      <c r="F90" s="34" t="s">
        <v>24</v>
      </c>
      <c r="G90" s="35">
        <v>19.95</v>
      </c>
      <c r="H90" s="33">
        <v>22</v>
      </c>
      <c r="I90" s="36" t="s">
        <v>21</v>
      </c>
      <c r="J90" s="37">
        <f t="shared" si="3"/>
        <v>438.9</v>
      </c>
    </row>
    <row r="91" spans="2:10">
      <c r="B91" s="33">
        <v>89</v>
      </c>
      <c r="C91" s="33">
        <v>8</v>
      </c>
      <c r="D91" s="34" t="s">
        <v>28</v>
      </c>
      <c r="E91" s="33">
        <v>3006</v>
      </c>
      <c r="F91" s="34" t="s">
        <v>24</v>
      </c>
      <c r="G91" s="35">
        <v>19.95</v>
      </c>
      <c r="H91" s="33">
        <v>18</v>
      </c>
      <c r="I91" s="36" t="s">
        <v>22</v>
      </c>
      <c r="J91" s="37">
        <f t="shared" si="3"/>
        <v>359.09999999999997</v>
      </c>
    </row>
    <row r="92" spans="2:10">
      <c r="B92" s="33">
        <v>90</v>
      </c>
      <c r="C92" s="33">
        <v>8</v>
      </c>
      <c r="D92" s="34" t="s">
        <v>28</v>
      </c>
      <c r="E92" s="33">
        <v>3006</v>
      </c>
      <c r="F92" s="34" t="s">
        <v>24</v>
      </c>
      <c r="G92" s="35">
        <v>19.95</v>
      </c>
      <c r="H92" s="33">
        <v>22</v>
      </c>
      <c r="I92" s="36" t="s">
        <v>23</v>
      </c>
      <c r="J92" s="37">
        <f t="shared" si="3"/>
        <v>438.9</v>
      </c>
    </row>
    <row r="93" spans="2:10">
      <c r="B93" s="33">
        <v>91</v>
      </c>
      <c r="C93" s="33">
        <v>8</v>
      </c>
      <c r="D93" s="34" t="s">
        <v>28</v>
      </c>
      <c r="E93" s="33">
        <v>6050</v>
      </c>
      <c r="F93" s="34" t="s">
        <v>25</v>
      </c>
      <c r="G93" s="35">
        <v>8.9499999999999993</v>
      </c>
      <c r="H93" s="33">
        <v>14</v>
      </c>
      <c r="I93" s="36" t="s">
        <v>21</v>
      </c>
      <c r="J93" s="37">
        <f t="shared" si="3"/>
        <v>125.29999999999998</v>
      </c>
    </row>
    <row r="94" spans="2:10">
      <c r="B94" s="33">
        <v>92</v>
      </c>
      <c r="C94" s="33">
        <v>8</v>
      </c>
      <c r="D94" s="34" t="s">
        <v>28</v>
      </c>
      <c r="E94" s="33">
        <v>6050</v>
      </c>
      <c r="F94" s="34" t="s">
        <v>25</v>
      </c>
      <c r="G94" s="35">
        <v>8.9499999999999993</v>
      </c>
      <c r="H94" s="33">
        <v>16</v>
      </c>
      <c r="I94" s="36" t="s">
        <v>22</v>
      </c>
      <c r="J94" s="37">
        <f t="shared" si="3"/>
        <v>143.19999999999999</v>
      </c>
    </row>
    <row r="95" spans="2:10">
      <c r="B95" s="33">
        <v>93</v>
      </c>
      <c r="C95" s="33">
        <v>8</v>
      </c>
      <c r="D95" s="34" t="s">
        <v>28</v>
      </c>
      <c r="E95" s="33">
        <v>6050</v>
      </c>
      <c r="F95" s="34" t="s">
        <v>25</v>
      </c>
      <c r="G95" s="35">
        <v>8.9499999999999993</v>
      </c>
      <c r="H95" s="33">
        <v>17</v>
      </c>
      <c r="I95" s="36" t="s">
        <v>23</v>
      </c>
      <c r="J95" s="37">
        <f t="shared" si="3"/>
        <v>152.14999999999998</v>
      </c>
    </row>
    <row r="96" spans="2:10">
      <c r="B96" s="33">
        <v>94</v>
      </c>
      <c r="C96" s="33">
        <v>8</v>
      </c>
      <c r="D96" s="34" t="s">
        <v>28</v>
      </c>
      <c r="E96" s="33">
        <v>8500</v>
      </c>
      <c r="F96" s="34" t="s">
        <v>26</v>
      </c>
      <c r="G96" s="35">
        <v>849.95</v>
      </c>
      <c r="H96" s="33">
        <v>32</v>
      </c>
      <c r="I96" s="36" t="s">
        <v>21</v>
      </c>
      <c r="J96" s="37">
        <f t="shared" si="3"/>
        <v>27198.400000000001</v>
      </c>
    </row>
    <row r="97" spans="2:10">
      <c r="B97" s="33">
        <v>95</v>
      </c>
      <c r="C97" s="33">
        <v>8</v>
      </c>
      <c r="D97" s="34" t="s">
        <v>28</v>
      </c>
      <c r="E97" s="33">
        <v>8500</v>
      </c>
      <c r="F97" s="34" t="s">
        <v>26</v>
      </c>
      <c r="G97" s="35">
        <v>849.95</v>
      </c>
      <c r="H97" s="33">
        <v>28</v>
      </c>
      <c r="I97" s="36" t="s">
        <v>22</v>
      </c>
      <c r="J97" s="37">
        <f t="shared" si="3"/>
        <v>23798.600000000002</v>
      </c>
    </row>
    <row r="98" spans="2:10">
      <c r="B98" s="33">
        <v>96</v>
      </c>
      <c r="C98" s="33">
        <v>8</v>
      </c>
      <c r="D98" s="34" t="s">
        <v>28</v>
      </c>
      <c r="E98" s="33">
        <v>8500</v>
      </c>
      <c r="F98" s="34" t="s">
        <v>26</v>
      </c>
      <c r="G98" s="35">
        <v>849.95</v>
      </c>
      <c r="H98" s="33">
        <v>30</v>
      </c>
      <c r="I98" s="36" t="s">
        <v>23</v>
      </c>
      <c r="J98" s="37">
        <f t="shared" si="3"/>
        <v>25498.5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M36"/>
  <sheetViews>
    <sheetView workbookViewId="0"/>
  </sheetViews>
  <sheetFormatPr defaultColWidth="8.85546875" defaultRowHeight="15"/>
  <cols>
    <col min="1" max="1" width="3" style="5" bestFit="1" customWidth="1"/>
    <col min="2" max="3" width="16.42578125" style="5" bestFit="1" customWidth="1"/>
    <col min="4" max="4" width="13.42578125" style="5" bestFit="1" customWidth="1"/>
    <col min="5" max="5" width="11.28515625" style="5" bestFit="1" customWidth="1"/>
    <col min="6" max="6" width="11.7109375" style="5" bestFit="1" customWidth="1"/>
    <col min="7" max="7" width="14.85546875" style="5" bestFit="1" customWidth="1"/>
    <col min="8" max="8" width="12.28515625" style="5" bestFit="1" customWidth="1"/>
    <col min="9" max="9" width="10.28515625" style="5" bestFit="1" customWidth="1"/>
    <col min="10" max="12" width="20.7109375" style="5" customWidth="1"/>
    <col min="13" max="13" width="10.42578125" style="5" bestFit="1" customWidth="1"/>
    <col min="14" max="16384" width="8.85546875" style="5"/>
  </cols>
  <sheetData>
    <row r="2" spans="1:13" ht="30">
      <c r="J2" s="44" t="s">
        <v>274</v>
      </c>
      <c r="L2" s="15" t="s">
        <v>277</v>
      </c>
    </row>
    <row r="3" spans="1:13">
      <c r="J3" s="56">
        <v>20</v>
      </c>
      <c r="L3" s="57">
        <v>0.1</v>
      </c>
    </row>
    <row r="4" spans="1:13">
      <c r="J4" s="5" t="s">
        <v>275</v>
      </c>
      <c r="L4" s="45"/>
    </row>
    <row r="6" spans="1:13" ht="48" customHeight="1" thickBot="1">
      <c r="A6" s="47" t="s">
        <v>11</v>
      </c>
      <c r="B6" s="47" t="s">
        <v>29</v>
      </c>
      <c r="C6" s="47" t="s">
        <v>30</v>
      </c>
      <c r="D6" s="47" t="s">
        <v>31</v>
      </c>
      <c r="E6" s="47" t="s">
        <v>32</v>
      </c>
      <c r="F6" s="47" t="s">
        <v>33</v>
      </c>
      <c r="G6" s="47" t="s">
        <v>34</v>
      </c>
      <c r="H6" s="47" t="s">
        <v>35</v>
      </c>
      <c r="I6" s="47" t="s">
        <v>36</v>
      </c>
      <c r="J6" s="43" t="s">
        <v>273</v>
      </c>
      <c r="K6" s="43" t="s">
        <v>276</v>
      </c>
      <c r="L6" s="42" t="s">
        <v>303</v>
      </c>
    </row>
    <row r="7" spans="1:13" ht="15.75" thickTop="1">
      <c r="A7" s="48">
        <v>1</v>
      </c>
      <c r="B7" s="49" t="s">
        <v>37</v>
      </c>
      <c r="C7" s="49" t="s">
        <v>38</v>
      </c>
      <c r="D7" s="49" t="s">
        <v>39</v>
      </c>
      <c r="E7" s="49" t="s">
        <v>40</v>
      </c>
      <c r="F7" s="50">
        <v>40878</v>
      </c>
      <c r="G7" s="50">
        <v>40881</v>
      </c>
      <c r="H7" s="48">
        <v>2</v>
      </c>
      <c r="I7" s="51">
        <v>150</v>
      </c>
      <c r="J7" s="46">
        <f>IF(H7&lt;=2,I7,I7+(H7-2)*$J$3)</f>
        <v>150</v>
      </c>
      <c r="K7" s="5">
        <f>G7-F7</f>
        <v>3</v>
      </c>
      <c r="L7" s="38">
        <f>IF(K7&lt;7,J7*K7,(J7*K7)*(1-$L$3))</f>
        <v>450</v>
      </c>
    </row>
    <row r="8" spans="1:13">
      <c r="A8" s="52">
        <v>2</v>
      </c>
      <c r="B8" s="53" t="s">
        <v>41</v>
      </c>
      <c r="C8" s="53" t="s">
        <v>42</v>
      </c>
      <c r="D8" s="53" t="s">
        <v>43</v>
      </c>
      <c r="E8" s="53" t="s">
        <v>44</v>
      </c>
      <c r="F8" s="54">
        <v>40878</v>
      </c>
      <c r="G8" s="54">
        <v>40886</v>
      </c>
      <c r="H8" s="52">
        <v>3</v>
      </c>
      <c r="I8" s="55">
        <v>112.5</v>
      </c>
      <c r="J8" s="46">
        <f t="shared" ref="J8:J36" si="0">IF(H8&lt;=2,I8,I8+(H8-2)*$J$3)</f>
        <v>132.5</v>
      </c>
      <c r="K8" s="5">
        <f t="shared" ref="K8:K36" si="1">G8-F8</f>
        <v>8</v>
      </c>
      <c r="L8" s="38">
        <f t="shared" ref="L8:L36" si="2">IF(K8&lt;7,J8*K8,(J8*K8)*(1-$L$3))</f>
        <v>954</v>
      </c>
    </row>
    <row r="9" spans="1:13">
      <c r="A9" s="52">
        <v>3</v>
      </c>
      <c r="B9" s="53" t="s">
        <v>45</v>
      </c>
      <c r="C9" s="53" t="s">
        <v>46</v>
      </c>
      <c r="D9" s="53" t="s">
        <v>47</v>
      </c>
      <c r="E9" s="53" t="s">
        <v>40</v>
      </c>
      <c r="F9" s="54">
        <v>40881</v>
      </c>
      <c r="G9" s="54">
        <v>40884</v>
      </c>
      <c r="H9" s="52">
        <v>1</v>
      </c>
      <c r="I9" s="55">
        <v>150</v>
      </c>
      <c r="J9" s="46">
        <f t="shared" si="0"/>
        <v>150</v>
      </c>
      <c r="K9" s="5">
        <f t="shared" si="1"/>
        <v>3</v>
      </c>
      <c r="L9" s="38">
        <f t="shared" si="2"/>
        <v>450</v>
      </c>
    </row>
    <row r="10" spans="1:13">
      <c r="A10" s="52">
        <v>4</v>
      </c>
      <c r="B10" s="53" t="s">
        <v>48</v>
      </c>
      <c r="C10" s="53" t="s">
        <v>49</v>
      </c>
      <c r="D10" s="53" t="s">
        <v>50</v>
      </c>
      <c r="E10" s="53" t="s">
        <v>44</v>
      </c>
      <c r="F10" s="54">
        <v>40878</v>
      </c>
      <c r="G10" s="54">
        <v>40880</v>
      </c>
      <c r="H10" s="52">
        <v>4</v>
      </c>
      <c r="I10" s="55">
        <v>325</v>
      </c>
      <c r="J10" s="46">
        <f t="shared" si="0"/>
        <v>365</v>
      </c>
      <c r="K10" s="5">
        <f t="shared" si="1"/>
        <v>2</v>
      </c>
      <c r="L10" s="38">
        <f t="shared" si="2"/>
        <v>730</v>
      </c>
    </row>
    <row r="11" spans="1:13">
      <c r="A11" s="52">
        <v>5</v>
      </c>
      <c r="B11" s="53" t="s">
        <v>51</v>
      </c>
      <c r="C11" s="53" t="s">
        <v>52</v>
      </c>
      <c r="D11" s="53" t="s">
        <v>53</v>
      </c>
      <c r="E11" s="53" t="s">
        <v>44</v>
      </c>
      <c r="F11" s="54">
        <v>40886</v>
      </c>
      <c r="G11" s="54">
        <v>40890</v>
      </c>
      <c r="H11" s="52">
        <v>2</v>
      </c>
      <c r="I11" s="55">
        <v>300</v>
      </c>
      <c r="J11" s="46">
        <f t="shared" si="0"/>
        <v>300</v>
      </c>
      <c r="K11" s="5">
        <f t="shared" si="1"/>
        <v>4</v>
      </c>
      <c r="L11" s="38">
        <f t="shared" si="2"/>
        <v>1200</v>
      </c>
    </row>
    <row r="12" spans="1:13">
      <c r="A12" s="52">
        <v>6</v>
      </c>
      <c r="B12" s="53" t="s">
        <v>54</v>
      </c>
      <c r="C12" s="53" t="s">
        <v>55</v>
      </c>
      <c r="D12" s="53" t="s">
        <v>47</v>
      </c>
      <c r="E12" s="53" t="s">
        <v>40</v>
      </c>
      <c r="F12" s="54">
        <v>40878</v>
      </c>
      <c r="G12" s="54">
        <v>40880</v>
      </c>
      <c r="H12" s="52">
        <v>2</v>
      </c>
      <c r="I12" s="55">
        <v>150</v>
      </c>
      <c r="J12" s="46">
        <f t="shared" si="0"/>
        <v>150</v>
      </c>
      <c r="K12" s="5">
        <f t="shared" si="1"/>
        <v>2</v>
      </c>
      <c r="L12" s="38">
        <f t="shared" si="2"/>
        <v>300</v>
      </c>
    </row>
    <row r="13" spans="1:13">
      <c r="A13" s="52">
        <v>7</v>
      </c>
      <c r="B13" s="53" t="s">
        <v>56</v>
      </c>
      <c r="C13" s="53" t="s">
        <v>57</v>
      </c>
      <c r="D13" s="53" t="s">
        <v>50</v>
      </c>
      <c r="E13" s="53" t="s">
        <v>44</v>
      </c>
      <c r="F13" s="54">
        <v>40881</v>
      </c>
      <c r="G13" s="54">
        <v>40889</v>
      </c>
      <c r="H13" s="52">
        <v>2</v>
      </c>
      <c r="I13" s="55">
        <v>292.5</v>
      </c>
      <c r="J13" s="46">
        <f t="shared" si="0"/>
        <v>292.5</v>
      </c>
      <c r="K13" s="5">
        <f t="shared" si="1"/>
        <v>8</v>
      </c>
      <c r="L13" s="38">
        <f t="shared" si="2"/>
        <v>2106</v>
      </c>
      <c r="M13" s="46"/>
    </row>
    <row r="14" spans="1:13">
      <c r="A14" s="52">
        <v>8</v>
      </c>
      <c r="B14" s="53" t="s">
        <v>58</v>
      </c>
      <c r="C14" s="53" t="s">
        <v>59</v>
      </c>
      <c r="D14" s="53" t="s">
        <v>53</v>
      </c>
      <c r="E14" s="53" t="s">
        <v>44</v>
      </c>
      <c r="F14" s="54">
        <v>40879</v>
      </c>
      <c r="G14" s="54">
        <v>40881</v>
      </c>
      <c r="H14" s="52">
        <v>1</v>
      </c>
      <c r="I14" s="55">
        <v>300</v>
      </c>
      <c r="J14" s="46">
        <f t="shared" si="0"/>
        <v>300</v>
      </c>
      <c r="K14" s="5">
        <f t="shared" si="1"/>
        <v>2</v>
      </c>
      <c r="L14" s="38">
        <f t="shared" si="2"/>
        <v>600</v>
      </c>
    </row>
    <row r="15" spans="1:13">
      <c r="A15" s="52">
        <v>9</v>
      </c>
      <c r="B15" s="53" t="s">
        <v>60</v>
      </c>
      <c r="C15" s="53" t="s">
        <v>61</v>
      </c>
      <c r="D15" s="53" t="s">
        <v>53</v>
      </c>
      <c r="E15" s="53" t="s">
        <v>44</v>
      </c>
      <c r="F15" s="54">
        <v>40882</v>
      </c>
      <c r="G15" s="54">
        <v>40884</v>
      </c>
      <c r="H15" s="52">
        <v>5</v>
      </c>
      <c r="I15" s="55">
        <v>320</v>
      </c>
      <c r="J15" s="46">
        <f t="shared" si="0"/>
        <v>380</v>
      </c>
      <c r="K15" s="5">
        <f t="shared" si="1"/>
        <v>2</v>
      </c>
      <c r="L15" s="38">
        <f t="shared" si="2"/>
        <v>760</v>
      </c>
    </row>
    <row r="16" spans="1:13">
      <c r="A16" s="52">
        <v>10</v>
      </c>
      <c r="B16" s="53" t="s">
        <v>62</v>
      </c>
      <c r="C16" s="53" t="s">
        <v>63</v>
      </c>
      <c r="D16" s="53" t="s">
        <v>64</v>
      </c>
      <c r="E16" s="53" t="s">
        <v>40</v>
      </c>
      <c r="F16" s="54">
        <v>40882</v>
      </c>
      <c r="G16" s="54">
        <v>40884</v>
      </c>
      <c r="H16" s="52">
        <v>2</v>
      </c>
      <c r="I16" s="55">
        <v>175</v>
      </c>
      <c r="J16" s="46">
        <f t="shared" si="0"/>
        <v>175</v>
      </c>
      <c r="K16" s="5">
        <f t="shared" si="1"/>
        <v>2</v>
      </c>
      <c r="L16" s="38">
        <f t="shared" si="2"/>
        <v>350</v>
      </c>
    </row>
    <row r="17" spans="1:12">
      <c r="A17" s="52">
        <v>11</v>
      </c>
      <c r="B17" s="53" t="s">
        <v>65</v>
      </c>
      <c r="C17" s="53" t="s">
        <v>66</v>
      </c>
      <c r="D17" s="53" t="s">
        <v>67</v>
      </c>
      <c r="E17" s="53" t="s">
        <v>44</v>
      </c>
      <c r="F17" s="54">
        <v>40882</v>
      </c>
      <c r="G17" s="54">
        <v>40885</v>
      </c>
      <c r="H17" s="52">
        <v>2</v>
      </c>
      <c r="I17" s="55">
        <v>250</v>
      </c>
      <c r="J17" s="46">
        <f t="shared" si="0"/>
        <v>250</v>
      </c>
      <c r="K17" s="5">
        <f t="shared" si="1"/>
        <v>3</v>
      </c>
      <c r="L17" s="38">
        <f t="shared" si="2"/>
        <v>750</v>
      </c>
    </row>
    <row r="18" spans="1:12">
      <c r="A18" s="52">
        <v>12</v>
      </c>
      <c r="B18" s="53" t="s">
        <v>68</v>
      </c>
      <c r="C18" s="53" t="s">
        <v>69</v>
      </c>
      <c r="D18" s="53" t="s">
        <v>70</v>
      </c>
      <c r="E18" s="53" t="s">
        <v>40</v>
      </c>
      <c r="F18" s="54">
        <v>40887</v>
      </c>
      <c r="G18" s="54">
        <v>40892</v>
      </c>
      <c r="H18" s="52">
        <v>1</v>
      </c>
      <c r="I18" s="55">
        <v>150</v>
      </c>
      <c r="J18" s="46">
        <f t="shared" si="0"/>
        <v>150</v>
      </c>
      <c r="K18" s="5">
        <f t="shared" si="1"/>
        <v>5</v>
      </c>
      <c r="L18" s="38">
        <f t="shared" si="2"/>
        <v>750</v>
      </c>
    </row>
    <row r="19" spans="1:12">
      <c r="A19" s="52">
        <v>13</v>
      </c>
      <c r="B19" s="53" t="s">
        <v>71</v>
      </c>
      <c r="C19" s="53" t="s">
        <v>45</v>
      </c>
      <c r="D19" s="53" t="s">
        <v>72</v>
      </c>
      <c r="E19" s="53" t="s">
        <v>73</v>
      </c>
      <c r="F19" s="54">
        <v>40897</v>
      </c>
      <c r="G19" s="54">
        <v>40907</v>
      </c>
      <c r="H19" s="52">
        <v>3</v>
      </c>
      <c r="I19" s="55">
        <v>112.5</v>
      </c>
      <c r="J19" s="46">
        <f t="shared" si="0"/>
        <v>132.5</v>
      </c>
      <c r="K19" s="5">
        <f t="shared" si="1"/>
        <v>10</v>
      </c>
      <c r="L19" s="38">
        <f t="shared" si="2"/>
        <v>1192.5</v>
      </c>
    </row>
    <row r="20" spans="1:12">
      <c r="A20" s="52">
        <v>14</v>
      </c>
      <c r="B20" s="53" t="s">
        <v>74</v>
      </c>
      <c r="C20" s="53" t="s">
        <v>75</v>
      </c>
      <c r="D20" s="53" t="s">
        <v>76</v>
      </c>
      <c r="E20" s="53" t="s">
        <v>73</v>
      </c>
      <c r="F20" s="54">
        <v>40890</v>
      </c>
      <c r="G20" s="54">
        <v>40892</v>
      </c>
      <c r="H20" s="52">
        <v>2</v>
      </c>
      <c r="I20" s="55">
        <v>125</v>
      </c>
      <c r="J20" s="46">
        <f t="shared" si="0"/>
        <v>125</v>
      </c>
      <c r="K20" s="5">
        <f t="shared" si="1"/>
        <v>2</v>
      </c>
      <c r="L20" s="38">
        <f t="shared" si="2"/>
        <v>250</v>
      </c>
    </row>
    <row r="21" spans="1:12">
      <c r="A21" s="52">
        <v>15</v>
      </c>
      <c r="B21" s="53" t="s">
        <v>77</v>
      </c>
      <c r="C21" s="53" t="s">
        <v>78</v>
      </c>
      <c r="D21" s="53" t="s">
        <v>74</v>
      </c>
      <c r="E21" s="53" t="s">
        <v>44</v>
      </c>
      <c r="F21" s="54">
        <v>40901</v>
      </c>
      <c r="G21" s="54">
        <v>40908</v>
      </c>
      <c r="H21" s="52">
        <v>5</v>
      </c>
      <c r="I21" s="55">
        <v>198</v>
      </c>
      <c r="J21" s="46">
        <f t="shared" si="0"/>
        <v>258</v>
      </c>
      <c r="K21" s="5">
        <f t="shared" si="1"/>
        <v>7</v>
      </c>
      <c r="L21" s="38">
        <f t="shared" si="2"/>
        <v>1625.4</v>
      </c>
    </row>
    <row r="22" spans="1:12">
      <c r="A22" s="52">
        <v>16</v>
      </c>
      <c r="B22" s="53" t="s">
        <v>79</v>
      </c>
      <c r="C22" s="53" t="s">
        <v>80</v>
      </c>
      <c r="D22" s="53" t="s">
        <v>81</v>
      </c>
      <c r="E22" s="53" t="s">
        <v>40</v>
      </c>
      <c r="F22" s="54">
        <v>40880</v>
      </c>
      <c r="G22" s="54">
        <v>40883</v>
      </c>
      <c r="H22" s="52">
        <v>2</v>
      </c>
      <c r="I22" s="55">
        <v>150</v>
      </c>
      <c r="J22" s="46">
        <f t="shared" si="0"/>
        <v>150</v>
      </c>
      <c r="K22" s="5">
        <f t="shared" si="1"/>
        <v>3</v>
      </c>
      <c r="L22" s="38">
        <f t="shared" si="2"/>
        <v>450</v>
      </c>
    </row>
    <row r="23" spans="1:12">
      <c r="A23" s="52">
        <v>17</v>
      </c>
      <c r="B23" s="53" t="s">
        <v>82</v>
      </c>
      <c r="C23" s="53" t="s">
        <v>83</v>
      </c>
      <c r="D23" s="53" t="s">
        <v>84</v>
      </c>
      <c r="E23" s="53" t="s">
        <v>44</v>
      </c>
      <c r="F23" s="54">
        <v>40882</v>
      </c>
      <c r="G23" s="54">
        <v>40884</v>
      </c>
      <c r="H23" s="52">
        <v>3</v>
      </c>
      <c r="I23" s="55">
        <v>250</v>
      </c>
      <c r="J23" s="46">
        <f t="shared" si="0"/>
        <v>270</v>
      </c>
      <c r="K23" s="5">
        <f t="shared" si="1"/>
        <v>2</v>
      </c>
      <c r="L23" s="38">
        <f t="shared" si="2"/>
        <v>540</v>
      </c>
    </row>
    <row r="24" spans="1:12">
      <c r="A24" s="52">
        <v>18</v>
      </c>
      <c r="B24" s="53" t="s">
        <v>85</v>
      </c>
      <c r="C24" s="53" t="s">
        <v>86</v>
      </c>
      <c r="D24" s="53" t="s">
        <v>87</v>
      </c>
      <c r="E24" s="53" t="s">
        <v>40</v>
      </c>
      <c r="F24" s="54">
        <v>40882</v>
      </c>
      <c r="G24" s="54">
        <v>40884</v>
      </c>
      <c r="H24" s="52">
        <v>1</v>
      </c>
      <c r="I24" s="55">
        <v>150</v>
      </c>
      <c r="J24" s="46">
        <f t="shared" si="0"/>
        <v>150</v>
      </c>
      <c r="K24" s="5">
        <f t="shared" si="1"/>
        <v>2</v>
      </c>
      <c r="L24" s="38">
        <f t="shared" si="2"/>
        <v>300</v>
      </c>
    </row>
    <row r="25" spans="1:12">
      <c r="A25" s="52">
        <v>19</v>
      </c>
      <c r="B25" s="53" t="s">
        <v>88</v>
      </c>
      <c r="C25" s="53" t="s">
        <v>89</v>
      </c>
      <c r="D25" s="53" t="s">
        <v>90</v>
      </c>
      <c r="E25" s="53" t="s">
        <v>44</v>
      </c>
      <c r="F25" s="54">
        <v>40887</v>
      </c>
      <c r="G25" s="54">
        <v>40891</v>
      </c>
      <c r="H25" s="52">
        <v>2</v>
      </c>
      <c r="I25" s="55">
        <v>275</v>
      </c>
      <c r="J25" s="46">
        <f t="shared" si="0"/>
        <v>275</v>
      </c>
      <c r="K25" s="5">
        <f t="shared" si="1"/>
        <v>4</v>
      </c>
      <c r="L25" s="38">
        <f t="shared" si="2"/>
        <v>1100</v>
      </c>
    </row>
    <row r="26" spans="1:12">
      <c r="A26" s="52">
        <v>20</v>
      </c>
      <c r="B26" s="53" t="s">
        <v>91</v>
      </c>
      <c r="C26" s="53" t="s">
        <v>92</v>
      </c>
      <c r="D26" s="53" t="s">
        <v>93</v>
      </c>
      <c r="E26" s="53" t="s">
        <v>44</v>
      </c>
      <c r="F26" s="54">
        <v>40882</v>
      </c>
      <c r="G26" s="54">
        <v>40884</v>
      </c>
      <c r="H26" s="52">
        <v>2</v>
      </c>
      <c r="I26" s="55">
        <v>275</v>
      </c>
      <c r="J26" s="46">
        <f t="shared" si="0"/>
        <v>275</v>
      </c>
      <c r="K26" s="5">
        <f t="shared" si="1"/>
        <v>2</v>
      </c>
      <c r="L26" s="38">
        <f t="shared" si="2"/>
        <v>550</v>
      </c>
    </row>
    <row r="27" spans="1:12">
      <c r="A27" s="52">
        <v>21</v>
      </c>
      <c r="B27" s="53" t="s">
        <v>94</v>
      </c>
      <c r="C27" s="53" t="s">
        <v>95</v>
      </c>
      <c r="D27" s="53" t="s">
        <v>96</v>
      </c>
      <c r="E27" s="53" t="s">
        <v>40</v>
      </c>
      <c r="F27" s="54">
        <v>40897</v>
      </c>
      <c r="G27" s="54">
        <v>40900</v>
      </c>
      <c r="H27" s="52">
        <v>2</v>
      </c>
      <c r="I27" s="55">
        <v>150</v>
      </c>
      <c r="J27" s="46">
        <f t="shared" si="0"/>
        <v>150</v>
      </c>
      <c r="K27" s="5">
        <f t="shared" si="1"/>
        <v>3</v>
      </c>
      <c r="L27" s="38">
        <f t="shared" si="2"/>
        <v>450</v>
      </c>
    </row>
    <row r="28" spans="1:12">
      <c r="A28" s="52">
        <v>22</v>
      </c>
      <c r="B28" s="53" t="s">
        <v>97</v>
      </c>
      <c r="C28" s="53" t="s">
        <v>98</v>
      </c>
      <c r="D28" s="53" t="s">
        <v>67</v>
      </c>
      <c r="E28" s="53" t="s">
        <v>44</v>
      </c>
      <c r="F28" s="54">
        <v>40887</v>
      </c>
      <c r="G28" s="54">
        <v>40891</v>
      </c>
      <c r="H28" s="52">
        <v>1</v>
      </c>
      <c r="I28" s="55">
        <v>250</v>
      </c>
      <c r="J28" s="46">
        <f t="shared" si="0"/>
        <v>250</v>
      </c>
      <c r="K28" s="5">
        <f t="shared" si="1"/>
        <v>4</v>
      </c>
      <c r="L28" s="38">
        <f t="shared" si="2"/>
        <v>1000</v>
      </c>
    </row>
    <row r="29" spans="1:12">
      <c r="A29" s="52">
        <v>23</v>
      </c>
      <c r="B29" s="53" t="s">
        <v>99</v>
      </c>
      <c r="C29" s="53" t="s">
        <v>100</v>
      </c>
      <c r="D29" s="53" t="s">
        <v>101</v>
      </c>
      <c r="E29" s="53" t="s">
        <v>44</v>
      </c>
      <c r="F29" s="54">
        <v>40891</v>
      </c>
      <c r="G29" s="54">
        <v>40893</v>
      </c>
      <c r="H29" s="52">
        <v>2</v>
      </c>
      <c r="I29" s="55">
        <v>200</v>
      </c>
      <c r="J29" s="46">
        <f t="shared" si="0"/>
        <v>200</v>
      </c>
      <c r="K29" s="5">
        <f t="shared" si="1"/>
        <v>2</v>
      </c>
      <c r="L29" s="38">
        <f t="shared" si="2"/>
        <v>400</v>
      </c>
    </row>
    <row r="30" spans="1:12">
      <c r="A30" s="52">
        <v>24</v>
      </c>
      <c r="B30" s="53" t="s">
        <v>102</v>
      </c>
      <c r="C30" s="53" t="s">
        <v>103</v>
      </c>
      <c r="D30" s="53" t="s">
        <v>104</v>
      </c>
      <c r="E30" s="53" t="s">
        <v>44</v>
      </c>
      <c r="F30" s="54">
        <v>40896</v>
      </c>
      <c r="G30" s="54">
        <v>40898</v>
      </c>
      <c r="H30" s="52">
        <v>1</v>
      </c>
      <c r="I30" s="55">
        <v>200</v>
      </c>
      <c r="J30" s="46">
        <f t="shared" si="0"/>
        <v>200</v>
      </c>
      <c r="K30" s="5">
        <f t="shared" si="1"/>
        <v>2</v>
      </c>
      <c r="L30" s="38">
        <f t="shared" si="2"/>
        <v>400</v>
      </c>
    </row>
    <row r="31" spans="1:12">
      <c r="A31" s="52">
        <v>25</v>
      </c>
      <c r="B31" s="53" t="s">
        <v>105</v>
      </c>
      <c r="C31" s="53" t="s">
        <v>106</v>
      </c>
      <c r="D31" s="53" t="s">
        <v>64</v>
      </c>
      <c r="E31" s="53" t="s">
        <v>40</v>
      </c>
      <c r="F31" s="54">
        <v>40901</v>
      </c>
      <c r="G31" s="54">
        <v>40905</v>
      </c>
      <c r="H31" s="52">
        <v>4</v>
      </c>
      <c r="I31" s="55">
        <v>175</v>
      </c>
      <c r="J31" s="46">
        <f t="shared" si="0"/>
        <v>215</v>
      </c>
      <c r="K31" s="5">
        <f t="shared" si="1"/>
        <v>4</v>
      </c>
      <c r="L31" s="38">
        <f t="shared" si="2"/>
        <v>860</v>
      </c>
    </row>
    <row r="32" spans="1:12">
      <c r="A32" s="52">
        <v>26</v>
      </c>
      <c r="B32" s="53" t="s">
        <v>107</v>
      </c>
      <c r="C32" s="53" t="s">
        <v>108</v>
      </c>
      <c r="D32" s="53" t="s">
        <v>101</v>
      </c>
      <c r="E32" s="53" t="s">
        <v>44</v>
      </c>
      <c r="F32" s="54">
        <v>40894</v>
      </c>
      <c r="G32" s="54">
        <v>40897</v>
      </c>
      <c r="H32" s="52">
        <v>1</v>
      </c>
      <c r="I32" s="55">
        <v>200</v>
      </c>
      <c r="J32" s="46">
        <f t="shared" si="0"/>
        <v>200</v>
      </c>
      <c r="K32" s="5">
        <f t="shared" si="1"/>
        <v>3</v>
      </c>
      <c r="L32" s="38">
        <f t="shared" si="2"/>
        <v>600</v>
      </c>
    </row>
    <row r="33" spans="1:12">
      <c r="A33" s="52">
        <v>27</v>
      </c>
      <c r="B33" s="53" t="s">
        <v>109</v>
      </c>
      <c r="C33" s="53" t="s">
        <v>110</v>
      </c>
      <c r="D33" s="53" t="s">
        <v>111</v>
      </c>
      <c r="E33" s="53" t="s">
        <v>40</v>
      </c>
      <c r="F33" s="54">
        <v>40880</v>
      </c>
      <c r="G33" s="54">
        <v>40883</v>
      </c>
      <c r="H33" s="52">
        <v>1</v>
      </c>
      <c r="I33" s="55">
        <v>150</v>
      </c>
      <c r="J33" s="46">
        <f t="shared" si="0"/>
        <v>150</v>
      </c>
      <c r="K33" s="5">
        <f t="shared" si="1"/>
        <v>3</v>
      </c>
      <c r="L33" s="38">
        <f t="shared" si="2"/>
        <v>450</v>
      </c>
    </row>
    <row r="34" spans="1:12">
      <c r="A34" s="52">
        <v>28</v>
      </c>
      <c r="B34" s="53" t="s">
        <v>112</v>
      </c>
      <c r="C34" s="53" t="s">
        <v>113</v>
      </c>
      <c r="D34" s="53" t="s">
        <v>114</v>
      </c>
      <c r="E34" s="53" t="s">
        <v>73</v>
      </c>
      <c r="F34" s="54">
        <v>40901</v>
      </c>
      <c r="G34" s="54">
        <v>40908</v>
      </c>
      <c r="H34" s="52">
        <v>6</v>
      </c>
      <c r="I34" s="55">
        <v>148.5</v>
      </c>
      <c r="J34" s="46">
        <f t="shared" si="0"/>
        <v>228.5</v>
      </c>
      <c r="K34" s="5">
        <f t="shared" si="1"/>
        <v>7</v>
      </c>
      <c r="L34" s="38">
        <f t="shared" si="2"/>
        <v>1439.55</v>
      </c>
    </row>
    <row r="35" spans="1:12">
      <c r="A35" s="52">
        <v>29</v>
      </c>
      <c r="B35" s="53" t="s">
        <v>115</v>
      </c>
      <c r="C35" s="53" t="s">
        <v>116</v>
      </c>
      <c r="D35" s="53" t="s">
        <v>117</v>
      </c>
      <c r="E35" s="53" t="s">
        <v>73</v>
      </c>
      <c r="F35" s="54">
        <v>40891</v>
      </c>
      <c r="G35" s="54">
        <v>40894</v>
      </c>
      <c r="H35" s="52">
        <v>2</v>
      </c>
      <c r="I35" s="55">
        <v>125</v>
      </c>
      <c r="J35" s="46">
        <f t="shared" si="0"/>
        <v>125</v>
      </c>
      <c r="K35" s="5">
        <f t="shared" si="1"/>
        <v>3</v>
      </c>
      <c r="L35" s="38">
        <f t="shared" si="2"/>
        <v>375</v>
      </c>
    </row>
    <row r="36" spans="1:12">
      <c r="A36" s="52">
        <v>30</v>
      </c>
      <c r="B36" s="53" t="s">
        <v>118</v>
      </c>
      <c r="C36" s="53" t="s">
        <v>119</v>
      </c>
      <c r="D36" s="53" t="s">
        <v>50</v>
      </c>
      <c r="E36" s="53" t="s">
        <v>44</v>
      </c>
      <c r="F36" s="54">
        <v>40890</v>
      </c>
      <c r="G36" s="54">
        <v>40893</v>
      </c>
      <c r="H36" s="52">
        <v>2</v>
      </c>
      <c r="I36" s="55">
        <v>325</v>
      </c>
      <c r="J36" s="46">
        <f t="shared" si="0"/>
        <v>325</v>
      </c>
      <c r="K36" s="5">
        <f t="shared" si="1"/>
        <v>3</v>
      </c>
      <c r="L36" s="38">
        <f t="shared" si="2"/>
        <v>975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I427"/>
  <sheetViews>
    <sheetView topLeftCell="D1" workbookViewId="0">
      <selection activeCell="E12" sqref="E12"/>
    </sheetView>
  </sheetViews>
  <sheetFormatPr defaultColWidth="8.85546875" defaultRowHeight="15"/>
  <cols>
    <col min="2" max="2" width="14.42578125" bestFit="1" customWidth="1"/>
    <col min="3" max="4" width="12.7109375" customWidth="1"/>
    <col min="5" max="6" width="12.7109375" style="63" customWidth="1"/>
    <col min="8" max="9" width="20.7109375" customWidth="1"/>
  </cols>
  <sheetData>
    <row r="1" spans="2:9">
      <c r="E1" s="92" t="s">
        <v>284</v>
      </c>
      <c r="F1" s="92"/>
      <c r="H1" s="93" t="s">
        <v>285</v>
      </c>
      <c r="I1" s="93"/>
    </row>
    <row r="2" spans="2:9" ht="26.25" thickBot="1">
      <c r="B2" s="58" t="s">
        <v>120</v>
      </c>
      <c r="C2" s="58" t="s">
        <v>121</v>
      </c>
      <c r="D2" s="58" t="s">
        <v>122</v>
      </c>
      <c r="E2" s="64" t="s">
        <v>282</v>
      </c>
      <c r="F2" s="64" t="s">
        <v>283</v>
      </c>
      <c r="H2" s="15" t="s">
        <v>120</v>
      </c>
      <c r="I2" s="15" t="s">
        <v>278</v>
      </c>
    </row>
    <row r="3" spans="2:9" ht="15.75" thickTop="1">
      <c r="B3" s="59" t="s">
        <v>123</v>
      </c>
      <c r="C3" s="60">
        <v>0</v>
      </c>
      <c r="D3" s="60">
        <v>739</v>
      </c>
      <c r="E3" s="62" t="str">
        <f>IF(C3&lt;500,"LOW",IF(C3&gt;2000,"HIGH","MEDIUM"))</f>
        <v>LOW</v>
      </c>
      <c r="F3" s="62" t="str">
        <f>IF(D3&lt;500,"LOW",IF(D3&gt;2000,"HIGH","MEDIUM"))</f>
        <v>MEDIUM</v>
      </c>
      <c r="H3" t="str">
        <f>B5</f>
        <v>New Car</v>
      </c>
      <c r="I3">
        <f>COUNTIF($B$3:$B$427,"="&amp;H3)</f>
        <v>104</v>
      </c>
    </row>
    <row r="4" spans="2:9">
      <c r="B4" s="59" t="s">
        <v>124</v>
      </c>
      <c r="C4" s="60">
        <v>0</v>
      </c>
      <c r="D4" s="60">
        <v>1230</v>
      </c>
      <c r="E4" s="62" t="str">
        <f t="shared" ref="E4:F67" si="0">IF(C4&lt;500,"LOW",IF(C4&gt;2000,"HIGH","MEDIUM"))</f>
        <v>LOW</v>
      </c>
      <c r="F4" s="62" t="str">
        <f t="shared" si="0"/>
        <v>MEDIUM</v>
      </c>
      <c r="H4" t="str">
        <f>B18</f>
        <v>Used Car</v>
      </c>
      <c r="I4">
        <f t="shared" ref="I4:I8" si="1">COUNTIF($B$3:$B$427,"="&amp;H4)</f>
        <v>40</v>
      </c>
    </row>
    <row r="5" spans="2:9">
      <c r="B5" s="59" t="s">
        <v>125</v>
      </c>
      <c r="C5" s="60">
        <v>0</v>
      </c>
      <c r="D5" s="60">
        <v>389</v>
      </c>
      <c r="E5" s="62" t="str">
        <f t="shared" si="0"/>
        <v>LOW</v>
      </c>
      <c r="F5" s="62" t="str">
        <f t="shared" si="0"/>
        <v>LOW</v>
      </c>
      <c r="H5" t="str">
        <f>B13</f>
        <v>Business</v>
      </c>
      <c r="I5">
        <f t="shared" si="1"/>
        <v>44</v>
      </c>
    </row>
    <row r="6" spans="2:9">
      <c r="B6" s="59" t="s">
        <v>124</v>
      </c>
      <c r="C6" s="60">
        <v>638</v>
      </c>
      <c r="D6" s="60">
        <v>347</v>
      </c>
      <c r="E6" s="62" t="str">
        <f t="shared" si="0"/>
        <v>MEDIUM</v>
      </c>
      <c r="F6" s="62" t="str">
        <f t="shared" si="0"/>
        <v>LOW</v>
      </c>
      <c r="H6" t="str">
        <f>B7</f>
        <v>Education</v>
      </c>
      <c r="I6">
        <f t="shared" si="1"/>
        <v>23</v>
      </c>
    </row>
    <row r="7" spans="2:9">
      <c r="B7" s="59" t="s">
        <v>126</v>
      </c>
      <c r="C7" s="60">
        <v>963</v>
      </c>
      <c r="D7" s="60">
        <v>4754</v>
      </c>
      <c r="E7" s="62" t="str">
        <f t="shared" si="0"/>
        <v>MEDIUM</v>
      </c>
      <c r="F7" s="62" t="str">
        <f t="shared" si="0"/>
        <v>HIGH</v>
      </c>
      <c r="H7" t="str">
        <f>B3</f>
        <v>Small Appliance</v>
      </c>
      <c r="I7">
        <f t="shared" si="1"/>
        <v>105</v>
      </c>
    </row>
    <row r="8" spans="2:9">
      <c r="B8" s="59" t="s">
        <v>124</v>
      </c>
      <c r="C8" s="60">
        <v>2827</v>
      </c>
      <c r="D8" s="60">
        <v>0</v>
      </c>
      <c r="E8" s="62" t="str">
        <f t="shared" si="0"/>
        <v>HIGH</v>
      </c>
      <c r="F8" s="62" t="str">
        <f t="shared" si="0"/>
        <v>LOW</v>
      </c>
      <c r="H8" t="str">
        <f>B4</f>
        <v>Furniture</v>
      </c>
      <c r="I8">
        <f t="shared" si="1"/>
        <v>85</v>
      </c>
    </row>
    <row r="9" spans="2:9">
      <c r="B9" s="59" t="s">
        <v>125</v>
      </c>
      <c r="C9" s="60">
        <v>0</v>
      </c>
      <c r="D9" s="60">
        <v>229</v>
      </c>
      <c r="E9" s="62" t="str">
        <f t="shared" si="0"/>
        <v>LOW</v>
      </c>
      <c r="F9" s="62" t="str">
        <f t="shared" si="0"/>
        <v>LOW</v>
      </c>
    </row>
    <row r="10" spans="2:9">
      <c r="B10" s="59" t="s">
        <v>127</v>
      </c>
      <c r="C10" s="60">
        <v>0</v>
      </c>
      <c r="D10" s="60">
        <v>533</v>
      </c>
      <c r="E10" s="62" t="str">
        <f t="shared" si="0"/>
        <v>LOW</v>
      </c>
      <c r="F10" s="62" t="str">
        <f t="shared" si="0"/>
        <v>MEDIUM</v>
      </c>
      <c r="H10" s="15" t="s">
        <v>279</v>
      </c>
      <c r="I10" s="15" t="s">
        <v>280</v>
      </c>
    </row>
    <row r="11" spans="2:9">
      <c r="B11" s="59" t="s">
        <v>123</v>
      </c>
      <c r="C11" s="60">
        <v>6509</v>
      </c>
      <c r="D11" s="60">
        <v>493</v>
      </c>
      <c r="E11" s="62" t="str">
        <f t="shared" si="0"/>
        <v>HIGH</v>
      </c>
      <c r="F11" s="62" t="str">
        <f t="shared" si="0"/>
        <v>LOW</v>
      </c>
      <c r="H11" s="61" t="s">
        <v>281</v>
      </c>
      <c r="I11">
        <f>COUNTIF(C3:C427,"&lt;500")</f>
        <v>312</v>
      </c>
    </row>
    <row r="12" spans="2:9">
      <c r="B12" s="59" t="s">
        <v>123</v>
      </c>
      <c r="C12" s="60">
        <v>966</v>
      </c>
      <c r="D12" s="60">
        <v>0</v>
      </c>
      <c r="E12" s="62" t="str">
        <f t="shared" si="0"/>
        <v>MEDIUM</v>
      </c>
      <c r="F12" s="62" t="str">
        <f t="shared" si="0"/>
        <v>LOW</v>
      </c>
    </row>
    <row r="13" spans="2:9">
      <c r="B13" s="59" t="s">
        <v>127</v>
      </c>
      <c r="C13" s="60">
        <v>0</v>
      </c>
      <c r="D13" s="60">
        <v>989</v>
      </c>
      <c r="E13" s="62" t="str">
        <f t="shared" si="0"/>
        <v>LOW</v>
      </c>
      <c r="F13" s="62" t="str">
        <f t="shared" si="0"/>
        <v>MEDIUM</v>
      </c>
    </row>
    <row r="14" spans="2:9">
      <c r="B14" s="59" t="s">
        <v>125</v>
      </c>
      <c r="C14" s="60">
        <v>0</v>
      </c>
      <c r="D14" s="60">
        <v>3305</v>
      </c>
      <c r="E14" s="62" t="str">
        <f t="shared" si="0"/>
        <v>LOW</v>
      </c>
      <c r="F14" s="62" t="str">
        <f t="shared" si="0"/>
        <v>HIGH</v>
      </c>
    </row>
    <row r="15" spans="2:9">
      <c r="B15" s="59" t="s">
        <v>127</v>
      </c>
      <c r="C15" s="60">
        <v>322</v>
      </c>
      <c r="D15" s="60">
        <v>578</v>
      </c>
      <c r="E15" s="62" t="str">
        <f t="shared" si="0"/>
        <v>LOW</v>
      </c>
      <c r="F15" s="62" t="str">
        <f t="shared" si="0"/>
        <v>MEDIUM</v>
      </c>
    </row>
    <row r="16" spans="2:9">
      <c r="B16" s="59" t="s">
        <v>125</v>
      </c>
      <c r="C16" s="60">
        <v>0</v>
      </c>
      <c r="D16" s="60">
        <v>821</v>
      </c>
      <c r="E16" s="62" t="str">
        <f t="shared" si="0"/>
        <v>LOW</v>
      </c>
      <c r="F16" s="62" t="str">
        <f t="shared" si="0"/>
        <v>MEDIUM</v>
      </c>
    </row>
    <row r="17" spans="2:6">
      <c r="B17" s="59" t="s">
        <v>125</v>
      </c>
      <c r="C17" s="60">
        <v>396</v>
      </c>
      <c r="D17" s="60">
        <v>228</v>
      </c>
      <c r="E17" s="62" t="str">
        <f t="shared" si="0"/>
        <v>LOW</v>
      </c>
      <c r="F17" s="62" t="str">
        <f t="shared" si="0"/>
        <v>LOW</v>
      </c>
    </row>
    <row r="18" spans="2:6">
      <c r="B18" s="59" t="s">
        <v>128</v>
      </c>
      <c r="C18" s="60">
        <v>0</v>
      </c>
      <c r="D18" s="60">
        <v>129</v>
      </c>
      <c r="E18" s="62" t="str">
        <f t="shared" si="0"/>
        <v>LOW</v>
      </c>
      <c r="F18" s="62" t="str">
        <f t="shared" si="0"/>
        <v>LOW</v>
      </c>
    </row>
    <row r="19" spans="2:6">
      <c r="B19" s="59" t="s">
        <v>124</v>
      </c>
      <c r="C19" s="60">
        <v>652</v>
      </c>
      <c r="D19" s="60">
        <v>732</v>
      </c>
      <c r="E19" s="62" t="str">
        <f t="shared" si="0"/>
        <v>MEDIUM</v>
      </c>
      <c r="F19" s="62" t="str">
        <f t="shared" si="0"/>
        <v>MEDIUM</v>
      </c>
    </row>
    <row r="20" spans="2:6">
      <c r="B20" s="59" t="s">
        <v>125</v>
      </c>
      <c r="C20" s="60">
        <v>708</v>
      </c>
      <c r="D20" s="60">
        <v>683</v>
      </c>
      <c r="E20" s="62" t="str">
        <f t="shared" si="0"/>
        <v>MEDIUM</v>
      </c>
      <c r="F20" s="62" t="str">
        <f t="shared" si="0"/>
        <v>MEDIUM</v>
      </c>
    </row>
    <row r="21" spans="2:6">
      <c r="B21" s="59" t="s">
        <v>129</v>
      </c>
      <c r="C21" s="60">
        <v>207</v>
      </c>
      <c r="D21" s="60">
        <v>0</v>
      </c>
      <c r="E21" s="62" t="str">
        <f t="shared" si="0"/>
        <v>LOW</v>
      </c>
      <c r="F21" s="62" t="str">
        <f t="shared" si="0"/>
        <v>LOW</v>
      </c>
    </row>
    <row r="22" spans="2:6">
      <c r="B22" s="59" t="s">
        <v>126</v>
      </c>
      <c r="C22" s="60">
        <v>287</v>
      </c>
      <c r="D22" s="60">
        <v>12348</v>
      </c>
      <c r="E22" s="62" t="str">
        <f t="shared" si="0"/>
        <v>LOW</v>
      </c>
      <c r="F22" s="62" t="str">
        <f t="shared" si="0"/>
        <v>HIGH</v>
      </c>
    </row>
    <row r="23" spans="2:6">
      <c r="B23" s="59" t="s">
        <v>124</v>
      </c>
      <c r="C23" s="60">
        <v>0</v>
      </c>
      <c r="D23" s="60">
        <v>17545</v>
      </c>
      <c r="E23" s="62" t="str">
        <f t="shared" si="0"/>
        <v>LOW</v>
      </c>
      <c r="F23" s="62" t="str">
        <f t="shared" si="0"/>
        <v>HIGH</v>
      </c>
    </row>
    <row r="24" spans="2:6">
      <c r="B24" s="59" t="s">
        <v>124</v>
      </c>
      <c r="C24" s="60">
        <v>101</v>
      </c>
      <c r="D24" s="60">
        <v>3871</v>
      </c>
      <c r="E24" s="62" t="str">
        <f t="shared" si="0"/>
        <v>LOW</v>
      </c>
      <c r="F24" s="62" t="str">
        <f t="shared" si="0"/>
        <v>HIGH</v>
      </c>
    </row>
    <row r="25" spans="2:6">
      <c r="B25" s="59" t="s">
        <v>124</v>
      </c>
      <c r="C25" s="60">
        <v>0</v>
      </c>
      <c r="D25" s="60">
        <v>0</v>
      </c>
      <c r="E25" s="62" t="str">
        <f t="shared" si="0"/>
        <v>LOW</v>
      </c>
      <c r="F25" s="62" t="str">
        <f t="shared" si="0"/>
        <v>LOW</v>
      </c>
    </row>
    <row r="26" spans="2:6">
      <c r="B26" s="59" t="s">
        <v>124</v>
      </c>
      <c r="C26" s="60">
        <v>0</v>
      </c>
      <c r="D26" s="60">
        <v>485</v>
      </c>
      <c r="E26" s="62" t="str">
        <f t="shared" si="0"/>
        <v>LOW</v>
      </c>
      <c r="F26" s="62" t="str">
        <f t="shared" si="0"/>
        <v>LOW</v>
      </c>
    </row>
    <row r="27" spans="2:6">
      <c r="B27" s="59" t="s">
        <v>125</v>
      </c>
      <c r="C27" s="60">
        <v>0</v>
      </c>
      <c r="D27" s="60">
        <v>10723</v>
      </c>
      <c r="E27" s="62" t="str">
        <f t="shared" si="0"/>
        <v>LOW</v>
      </c>
      <c r="F27" s="62" t="str">
        <f t="shared" si="0"/>
        <v>HIGH</v>
      </c>
    </row>
    <row r="28" spans="2:6">
      <c r="B28" s="59" t="s">
        <v>127</v>
      </c>
      <c r="C28" s="60">
        <v>141</v>
      </c>
      <c r="D28" s="60">
        <v>245</v>
      </c>
      <c r="E28" s="62" t="str">
        <f t="shared" si="0"/>
        <v>LOW</v>
      </c>
      <c r="F28" s="62" t="str">
        <f t="shared" si="0"/>
        <v>LOW</v>
      </c>
    </row>
    <row r="29" spans="2:6">
      <c r="B29" s="59" t="s">
        <v>128</v>
      </c>
      <c r="C29" s="60">
        <v>0</v>
      </c>
      <c r="D29" s="60">
        <v>0</v>
      </c>
      <c r="E29" s="62" t="str">
        <f t="shared" si="0"/>
        <v>LOW</v>
      </c>
      <c r="F29" s="62" t="str">
        <f t="shared" si="0"/>
        <v>LOW</v>
      </c>
    </row>
    <row r="30" spans="2:6">
      <c r="B30" s="59" t="s">
        <v>128</v>
      </c>
      <c r="C30" s="60">
        <v>2484</v>
      </c>
      <c r="D30" s="60">
        <v>0</v>
      </c>
      <c r="E30" s="62" t="str">
        <f t="shared" si="0"/>
        <v>HIGH</v>
      </c>
      <c r="F30" s="62" t="str">
        <f t="shared" si="0"/>
        <v>LOW</v>
      </c>
    </row>
    <row r="31" spans="2:6">
      <c r="B31" s="59" t="s">
        <v>123</v>
      </c>
      <c r="C31" s="60">
        <v>237</v>
      </c>
      <c r="D31" s="60">
        <v>236</v>
      </c>
      <c r="E31" s="62" t="str">
        <f t="shared" si="0"/>
        <v>LOW</v>
      </c>
      <c r="F31" s="62" t="str">
        <f t="shared" si="0"/>
        <v>LOW</v>
      </c>
    </row>
    <row r="32" spans="2:6">
      <c r="B32" s="59" t="s">
        <v>123</v>
      </c>
      <c r="C32" s="60">
        <v>0</v>
      </c>
      <c r="D32" s="60">
        <v>485</v>
      </c>
      <c r="E32" s="62" t="str">
        <f t="shared" si="0"/>
        <v>LOW</v>
      </c>
      <c r="F32" s="62" t="str">
        <f t="shared" si="0"/>
        <v>LOW</v>
      </c>
    </row>
    <row r="33" spans="2:6">
      <c r="B33" s="59" t="s">
        <v>126</v>
      </c>
      <c r="C33" s="60">
        <v>335</v>
      </c>
      <c r="D33" s="60">
        <v>1708</v>
      </c>
      <c r="E33" s="62" t="str">
        <f t="shared" si="0"/>
        <v>LOW</v>
      </c>
      <c r="F33" s="62" t="str">
        <f t="shared" si="0"/>
        <v>MEDIUM</v>
      </c>
    </row>
    <row r="34" spans="2:6">
      <c r="B34" s="59" t="s">
        <v>123</v>
      </c>
      <c r="C34" s="60">
        <v>3565</v>
      </c>
      <c r="D34" s="60">
        <v>0</v>
      </c>
      <c r="E34" s="62" t="str">
        <f t="shared" si="0"/>
        <v>HIGH</v>
      </c>
      <c r="F34" s="62" t="str">
        <f t="shared" si="0"/>
        <v>LOW</v>
      </c>
    </row>
    <row r="35" spans="2:6">
      <c r="B35" s="59" t="s">
        <v>123</v>
      </c>
      <c r="C35" s="60">
        <v>0</v>
      </c>
      <c r="D35" s="60">
        <v>407</v>
      </c>
      <c r="E35" s="62" t="str">
        <f t="shared" si="0"/>
        <v>LOW</v>
      </c>
      <c r="F35" s="62" t="str">
        <f t="shared" si="0"/>
        <v>LOW</v>
      </c>
    </row>
    <row r="36" spans="2:6">
      <c r="B36" s="59" t="s">
        <v>127</v>
      </c>
      <c r="C36" s="60">
        <v>16647</v>
      </c>
      <c r="D36" s="60">
        <v>895</v>
      </c>
      <c r="E36" s="62" t="str">
        <f t="shared" si="0"/>
        <v>HIGH</v>
      </c>
      <c r="F36" s="62" t="str">
        <f t="shared" si="0"/>
        <v>MEDIUM</v>
      </c>
    </row>
    <row r="37" spans="2:6">
      <c r="B37" s="59" t="s">
        <v>127</v>
      </c>
      <c r="C37" s="60">
        <v>0</v>
      </c>
      <c r="D37" s="60">
        <v>150</v>
      </c>
      <c r="E37" s="62" t="str">
        <f t="shared" si="0"/>
        <v>LOW</v>
      </c>
      <c r="F37" s="62" t="str">
        <f t="shared" si="0"/>
        <v>LOW</v>
      </c>
    </row>
    <row r="38" spans="2:6">
      <c r="B38" s="59" t="s">
        <v>123</v>
      </c>
      <c r="C38" s="60">
        <v>0</v>
      </c>
      <c r="D38" s="60">
        <v>490</v>
      </c>
      <c r="E38" s="62" t="str">
        <f t="shared" si="0"/>
        <v>LOW</v>
      </c>
      <c r="F38" s="62" t="str">
        <f t="shared" si="0"/>
        <v>LOW</v>
      </c>
    </row>
    <row r="39" spans="2:6">
      <c r="B39" s="59" t="s">
        <v>124</v>
      </c>
      <c r="C39" s="60">
        <v>0</v>
      </c>
      <c r="D39" s="60">
        <v>162</v>
      </c>
      <c r="E39" s="62" t="str">
        <f t="shared" si="0"/>
        <v>LOW</v>
      </c>
      <c r="F39" s="62" t="str">
        <f t="shared" si="0"/>
        <v>LOW</v>
      </c>
    </row>
    <row r="40" spans="2:6">
      <c r="B40" s="59" t="s">
        <v>123</v>
      </c>
      <c r="C40" s="60">
        <v>940</v>
      </c>
      <c r="D40" s="60">
        <v>715</v>
      </c>
      <c r="E40" s="62" t="str">
        <f t="shared" si="0"/>
        <v>MEDIUM</v>
      </c>
      <c r="F40" s="62" t="str">
        <f t="shared" si="0"/>
        <v>MEDIUM</v>
      </c>
    </row>
    <row r="41" spans="2:6">
      <c r="B41" s="59" t="s">
        <v>123</v>
      </c>
      <c r="C41" s="60">
        <v>0</v>
      </c>
      <c r="D41" s="60">
        <v>323</v>
      </c>
      <c r="E41" s="62" t="str">
        <f t="shared" si="0"/>
        <v>LOW</v>
      </c>
      <c r="F41" s="62" t="str">
        <f t="shared" si="0"/>
        <v>LOW</v>
      </c>
    </row>
    <row r="42" spans="2:6">
      <c r="B42" s="59" t="s">
        <v>125</v>
      </c>
      <c r="C42" s="60">
        <v>0</v>
      </c>
      <c r="D42" s="60">
        <v>128</v>
      </c>
      <c r="E42" s="62" t="str">
        <f t="shared" si="0"/>
        <v>LOW</v>
      </c>
      <c r="F42" s="62" t="str">
        <f t="shared" si="0"/>
        <v>LOW</v>
      </c>
    </row>
    <row r="43" spans="2:6">
      <c r="B43" s="59" t="s">
        <v>130</v>
      </c>
      <c r="C43" s="60">
        <v>218</v>
      </c>
      <c r="D43" s="60">
        <v>0</v>
      </c>
      <c r="E43" s="62" t="str">
        <f t="shared" si="0"/>
        <v>LOW</v>
      </c>
      <c r="F43" s="62" t="str">
        <f t="shared" si="0"/>
        <v>LOW</v>
      </c>
    </row>
    <row r="44" spans="2:6">
      <c r="B44" s="59" t="s">
        <v>128</v>
      </c>
      <c r="C44" s="60">
        <v>0</v>
      </c>
      <c r="D44" s="60">
        <v>109</v>
      </c>
      <c r="E44" s="62" t="str">
        <f t="shared" si="0"/>
        <v>LOW</v>
      </c>
      <c r="F44" s="62" t="str">
        <f t="shared" si="0"/>
        <v>LOW</v>
      </c>
    </row>
    <row r="45" spans="2:6">
      <c r="B45" s="59" t="s">
        <v>123</v>
      </c>
      <c r="C45" s="60">
        <v>16935</v>
      </c>
      <c r="D45" s="60">
        <v>189</v>
      </c>
      <c r="E45" s="62" t="str">
        <f t="shared" si="0"/>
        <v>HIGH</v>
      </c>
      <c r="F45" s="62" t="str">
        <f t="shared" si="0"/>
        <v>LOW</v>
      </c>
    </row>
    <row r="46" spans="2:6">
      <c r="B46" s="59" t="s">
        <v>124</v>
      </c>
      <c r="C46" s="60">
        <v>664</v>
      </c>
      <c r="D46" s="60">
        <v>537</v>
      </c>
      <c r="E46" s="62" t="str">
        <f t="shared" si="0"/>
        <v>MEDIUM</v>
      </c>
      <c r="F46" s="62" t="str">
        <f t="shared" si="0"/>
        <v>MEDIUM</v>
      </c>
    </row>
    <row r="47" spans="2:6">
      <c r="B47" s="59" t="s">
        <v>124</v>
      </c>
      <c r="C47" s="60">
        <v>150</v>
      </c>
      <c r="D47" s="60">
        <v>6520</v>
      </c>
      <c r="E47" s="62" t="str">
        <f t="shared" si="0"/>
        <v>LOW</v>
      </c>
      <c r="F47" s="62" t="str">
        <f t="shared" si="0"/>
        <v>HIGH</v>
      </c>
    </row>
    <row r="48" spans="2:6">
      <c r="B48" s="59" t="s">
        <v>123</v>
      </c>
      <c r="C48" s="60">
        <v>0</v>
      </c>
      <c r="D48" s="60">
        <v>138</v>
      </c>
      <c r="E48" s="62" t="str">
        <f t="shared" si="0"/>
        <v>LOW</v>
      </c>
      <c r="F48" s="62" t="str">
        <f t="shared" si="0"/>
        <v>LOW</v>
      </c>
    </row>
    <row r="49" spans="2:6">
      <c r="B49" s="59" t="s">
        <v>124</v>
      </c>
      <c r="C49" s="60">
        <v>216</v>
      </c>
      <c r="D49" s="60">
        <v>0</v>
      </c>
      <c r="E49" s="62" t="str">
        <f t="shared" si="0"/>
        <v>LOW</v>
      </c>
      <c r="F49" s="62" t="str">
        <f t="shared" si="0"/>
        <v>LOW</v>
      </c>
    </row>
    <row r="50" spans="2:6">
      <c r="B50" s="59" t="s">
        <v>125</v>
      </c>
      <c r="C50" s="60">
        <v>0</v>
      </c>
      <c r="D50" s="60">
        <v>660</v>
      </c>
      <c r="E50" s="62" t="str">
        <f t="shared" si="0"/>
        <v>LOW</v>
      </c>
      <c r="F50" s="62" t="str">
        <f t="shared" si="0"/>
        <v>MEDIUM</v>
      </c>
    </row>
    <row r="51" spans="2:6">
      <c r="B51" s="59" t="s">
        <v>127</v>
      </c>
      <c r="C51" s="60">
        <v>0</v>
      </c>
      <c r="D51" s="60">
        <v>724</v>
      </c>
      <c r="E51" s="62" t="str">
        <f t="shared" si="0"/>
        <v>LOW</v>
      </c>
      <c r="F51" s="62" t="str">
        <f t="shared" si="0"/>
        <v>MEDIUM</v>
      </c>
    </row>
    <row r="52" spans="2:6">
      <c r="B52" s="59" t="s">
        <v>123</v>
      </c>
      <c r="C52" s="60">
        <v>0</v>
      </c>
      <c r="D52" s="60">
        <v>897</v>
      </c>
      <c r="E52" s="62" t="str">
        <f t="shared" si="0"/>
        <v>LOW</v>
      </c>
      <c r="F52" s="62" t="str">
        <f t="shared" si="0"/>
        <v>MEDIUM</v>
      </c>
    </row>
    <row r="53" spans="2:6">
      <c r="B53" s="59" t="s">
        <v>123</v>
      </c>
      <c r="C53" s="60">
        <v>265</v>
      </c>
      <c r="D53" s="60">
        <v>947</v>
      </c>
      <c r="E53" s="62" t="str">
        <f t="shared" si="0"/>
        <v>LOW</v>
      </c>
      <c r="F53" s="62" t="str">
        <f t="shared" si="0"/>
        <v>MEDIUM</v>
      </c>
    </row>
    <row r="54" spans="2:6">
      <c r="B54" s="59" t="s">
        <v>124</v>
      </c>
      <c r="C54" s="60">
        <v>4256</v>
      </c>
      <c r="D54" s="60">
        <v>0</v>
      </c>
      <c r="E54" s="62" t="str">
        <f t="shared" si="0"/>
        <v>HIGH</v>
      </c>
      <c r="F54" s="62" t="str">
        <f t="shared" si="0"/>
        <v>LOW</v>
      </c>
    </row>
    <row r="55" spans="2:6">
      <c r="B55" s="59" t="s">
        <v>127</v>
      </c>
      <c r="C55" s="60">
        <v>870</v>
      </c>
      <c r="D55" s="60">
        <v>917</v>
      </c>
      <c r="E55" s="62" t="str">
        <f t="shared" si="0"/>
        <v>MEDIUM</v>
      </c>
      <c r="F55" s="62" t="str">
        <f t="shared" si="0"/>
        <v>MEDIUM</v>
      </c>
    </row>
    <row r="56" spans="2:6">
      <c r="B56" s="59" t="s">
        <v>125</v>
      </c>
      <c r="C56" s="60">
        <v>162</v>
      </c>
      <c r="D56" s="60">
        <v>595</v>
      </c>
      <c r="E56" s="62" t="str">
        <f t="shared" si="0"/>
        <v>LOW</v>
      </c>
      <c r="F56" s="62" t="str">
        <f t="shared" si="0"/>
        <v>MEDIUM</v>
      </c>
    </row>
    <row r="57" spans="2:6">
      <c r="B57" s="59" t="s">
        <v>128</v>
      </c>
      <c r="C57" s="60">
        <v>0</v>
      </c>
      <c r="D57" s="60">
        <v>789</v>
      </c>
      <c r="E57" s="62" t="str">
        <f t="shared" si="0"/>
        <v>LOW</v>
      </c>
      <c r="F57" s="62" t="str">
        <f t="shared" si="0"/>
        <v>MEDIUM</v>
      </c>
    </row>
    <row r="58" spans="2:6">
      <c r="B58" s="59" t="s">
        <v>126</v>
      </c>
      <c r="C58" s="60">
        <v>0</v>
      </c>
      <c r="D58" s="60">
        <v>0</v>
      </c>
      <c r="E58" s="62" t="str">
        <f t="shared" si="0"/>
        <v>LOW</v>
      </c>
      <c r="F58" s="62" t="str">
        <f t="shared" si="0"/>
        <v>LOW</v>
      </c>
    </row>
    <row r="59" spans="2:6">
      <c r="B59" s="59" t="s">
        <v>124</v>
      </c>
      <c r="C59" s="60">
        <v>0</v>
      </c>
      <c r="D59" s="60">
        <v>746</v>
      </c>
      <c r="E59" s="62" t="str">
        <f t="shared" si="0"/>
        <v>LOW</v>
      </c>
      <c r="F59" s="62" t="str">
        <f t="shared" si="0"/>
        <v>MEDIUM</v>
      </c>
    </row>
    <row r="60" spans="2:6">
      <c r="B60" s="59" t="s">
        <v>125</v>
      </c>
      <c r="C60" s="60">
        <v>461</v>
      </c>
      <c r="D60" s="60">
        <v>140</v>
      </c>
      <c r="E60" s="62" t="str">
        <f t="shared" si="0"/>
        <v>LOW</v>
      </c>
      <c r="F60" s="62" t="str">
        <f t="shared" si="0"/>
        <v>LOW</v>
      </c>
    </row>
    <row r="61" spans="2:6">
      <c r="B61" s="59" t="s">
        <v>125</v>
      </c>
      <c r="C61" s="60">
        <v>0</v>
      </c>
      <c r="D61" s="60">
        <v>659</v>
      </c>
      <c r="E61" s="62" t="str">
        <f t="shared" si="0"/>
        <v>LOW</v>
      </c>
      <c r="F61" s="62" t="str">
        <f t="shared" si="0"/>
        <v>MEDIUM</v>
      </c>
    </row>
    <row r="62" spans="2:6">
      <c r="B62" s="59" t="s">
        <v>124</v>
      </c>
      <c r="C62" s="60">
        <v>0</v>
      </c>
      <c r="D62" s="60">
        <v>717</v>
      </c>
      <c r="E62" s="62" t="str">
        <f t="shared" si="0"/>
        <v>LOW</v>
      </c>
      <c r="F62" s="62" t="str">
        <f t="shared" si="0"/>
        <v>MEDIUM</v>
      </c>
    </row>
    <row r="63" spans="2:6">
      <c r="B63" s="59" t="s">
        <v>125</v>
      </c>
      <c r="C63" s="60">
        <v>0</v>
      </c>
      <c r="D63" s="60">
        <v>667</v>
      </c>
      <c r="E63" s="62" t="str">
        <f t="shared" si="0"/>
        <v>LOW</v>
      </c>
      <c r="F63" s="62" t="str">
        <f t="shared" si="0"/>
        <v>MEDIUM</v>
      </c>
    </row>
    <row r="64" spans="2:6">
      <c r="B64" s="59" t="s">
        <v>125</v>
      </c>
      <c r="C64" s="60">
        <v>580</v>
      </c>
      <c r="D64" s="60">
        <v>0</v>
      </c>
      <c r="E64" s="62" t="str">
        <f t="shared" si="0"/>
        <v>MEDIUM</v>
      </c>
      <c r="F64" s="62" t="str">
        <f t="shared" si="0"/>
        <v>LOW</v>
      </c>
    </row>
    <row r="65" spans="2:6">
      <c r="B65" s="59" t="s">
        <v>123</v>
      </c>
      <c r="C65" s="60">
        <v>0</v>
      </c>
      <c r="D65" s="60">
        <v>763</v>
      </c>
      <c r="E65" s="62" t="str">
        <f t="shared" si="0"/>
        <v>LOW</v>
      </c>
      <c r="F65" s="62" t="str">
        <f t="shared" si="0"/>
        <v>MEDIUM</v>
      </c>
    </row>
    <row r="66" spans="2:6">
      <c r="B66" s="59" t="s">
        <v>125</v>
      </c>
      <c r="C66" s="60">
        <v>0</v>
      </c>
      <c r="D66" s="60">
        <v>1366</v>
      </c>
      <c r="E66" s="62" t="str">
        <f t="shared" si="0"/>
        <v>LOW</v>
      </c>
      <c r="F66" s="62" t="str">
        <f t="shared" si="0"/>
        <v>MEDIUM</v>
      </c>
    </row>
    <row r="67" spans="2:6">
      <c r="B67" s="59" t="s">
        <v>123</v>
      </c>
      <c r="C67" s="60">
        <v>0</v>
      </c>
      <c r="D67" s="60">
        <v>552</v>
      </c>
      <c r="E67" s="62" t="str">
        <f t="shared" si="0"/>
        <v>LOW</v>
      </c>
      <c r="F67" s="62" t="str">
        <f t="shared" si="0"/>
        <v>MEDIUM</v>
      </c>
    </row>
    <row r="68" spans="2:6">
      <c r="B68" s="59" t="s">
        <v>123</v>
      </c>
      <c r="C68" s="60">
        <v>0</v>
      </c>
      <c r="D68" s="60">
        <v>14643</v>
      </c>
      <c r="E68" s="62" t="str">
        <f t="shared" ref="E68:F131" si="2">IF(C68&lt;500,"LOW",IF(C68&gt;2000,"HIGH","MEDIUM"))</f>
        <v>LOW</v>
      </c>
      <c r="F68" s="62" t="str">
        <f t="shared" si="2"/>
        <v>HIGH</v>
      </c>
    </row>
    <row r="69" spans="2:6">
      <c r="B69" s="59" t="s">
        <v>127</v>
      </c>
      <c r="C69" s="60">
        <v>758</v>
      </c>
      <c r="D69" s="60">
        <v>2665</v>
      </c>
      <c r="E69" s="62" t="str">
        <f t="shared" si="2"/>
        <v>MEDIUM</v>
      </c>
      <c r="F69" s="62" t="str">
        <f t="shared" si="2"/>
        <v>HIGH</v>
      </c>
    </row>
    <row r="70" spans="2:6">
      <c r="B70" s="59" t="s">
        <v>128</v>
      </c>
      <c r="C70" s="60">
        <v>399</v>
      </c>
      <c r="D70" s="60">
        <v>0</v>
      </c>
      <c r="E70" s="62" t="str">
        <f t="shared" si="2"/>
        <v>LOW</v>
      </c>
      <c r="F70" s="62" t="str">
        <f t="shared" si="2"/>
        <v>LOW</v>
      </c>
    </row>
    <row r="71" spans="2:6">
      <c r="B71" s="59" t="s">
        <v>124</v>
      </c>
      <c r="C71" s="60">
        <v>513</v>
      </c>
      <c r="D71" s="60">
        <v>442</v>
      </c>
      <c r="E71" s="62" t="str">
        <f t="shared" si="2"/>
        <v>MEDIUM</v>
      </c>
      <c r="F71" s="62" t="str">
        <f t="shared" si="2"/>
        <v>LOW</v>
      </c>
    </row>
    <row r="72" spans="2:6">
      <c r="B72" s="59" t="s">
        <v>124</v>
      </c>
      <c r="C72" s="60">
        <v>0</v>
      </c>
      <c r="D72" s="60">
        <v>8357</v>
      </c>
      <c r="E72" s="62" t="str">
        <f t="shared" si="2"/>
        <v>LOW</v>
      </c>
      <c r="F72" s="62" t="str">
        <f t="shared" si="2"/>
        <v>HIGH</v>
      </c>
    </row>
    <row r="73" spans="2:6">
      <c r="B73" s="59" t="s">
        <v>125</v>
      </c>
      <c r="C73" s="60">
        <v>0</v>
      </c>
      <c r="D73" s="60">
        <v>0</v>
      </c>
      <c r="E73" s="62" t="str">
        <f t="shared" si="2"/>
        <v>LOW</v>
      </c>
      <c r="F73" s="62" t="str">
        <f t="shared" si="2"/>
        <v>LOW</v>
      </c>
    </row>
    <row r="74" spans="2:6">
      <c r="B74" s="59" t="s">
        <v>123</v>
      </c>
      <c r="C74" s="60">
        <v>565</v>
      </c>
      <c r="D74" s="60">
        <v>863</v>
      </c>
      <c r="E74" s="62" t="str">
        <f t="shared" si="2"/>
        <v>MEDIUM</v>
      </c>
      <c r="F74" s="62" t="str">
        <f t="shared" si="2"/>
        <v>MEDIUM</v>
      </c>
    </row>
    <row r="75" spans="2:6">
      <c r="B75" s="59" t="s">
        <v>127</v>
      </c>
      <c r="C75" s="60">
        <v>0</v>
      </c>
      <c r="D75" s="60">
        <v>322</v>
      </c>
      <c r="E75" s="62" t="str">
        <f t="shared" si="2"/>
        <v>LOW</v>
      </c>
      <c r="F75" s="62" t="str">
        <f t="shared" si="2"/>
        <v>LOW</v>
      </c>
    </row>
    <row r="76" spans="2:6">
      <c r="B76" s="59" t="s">
        <v>124</v>
      </c>
      <c r="C76" s="60">
        <v>0</v>
      </c>
      <c r="D76" s="60">
        <v>800</v>
      </c>
      <c r="E76" s="62" t="str">
        <f t="shared" si="2"/>
        <v>LOW</v>
      </c>
      <c r="F76" s="62" t="str">
        <f t="shared" si="2"/>
        <v>MEDIUM</v>
      </c>
    </row>
    <row r="77" spans="2:6">
      <c r="B77" s="59" t="s">
        <v>123</v>
      </c>
      <c r="C77" s="60">
        <v>0</v>
      </c>
      <c r="D77" s="60">
        <v>656</v>
      </c>
      <c r="E77" s="62" t="str">
        <f t="shared" si="2"/>
        <v>LOW</v>
      </c>
      <c r="F77" s="62" t="str">
        <f t="shared" si="2"/>
        <v>MEDIUM</v>
      </c>
    </row>
    <row r="78" spans="2:6">
      <c r="B78" s="59" t="s">
        <v>125</v>
      </c>
      <c r="C78" s="60">
        <v>166</v>
      </c>
      <c r="D78" s="60">
        <v>922</v>
      </c>
      <c r="E78" s="62" t="str">
        <f t="shared" si="2"/>
        <v>LOW</v>
      </c>
      <c r="F78" s="62" t="str">
        <f t="shared" si="2"/>
        <v>MEDIUM</v>
      </c>
    </row>
    <row r="79" spans="2:6">
      <c r="B79" s="59" t="s">
        <v>127</v>
      </c>
      <c r="C79" s="60">
        <v>9783</v>
      </c>
      <c r="D79" s="60">
        <v>885</v>
      </c>
      <c r="E79" s="62" t="str">
        <f t="shared" si="2"/>
        <v>HIGH</v>
      </c>
      <c r="F79" s="62" t="str">
        <f t="shared" si="2"/>
        <v>MEDIUM</v>
      </c>
    </row>
    <row r="80" spans="2:6">
      <c r="B80" s="59" t="s">
        <v>127</v>
      </c>
      <c r="C80" s="60">
        <v>674</v>
      </c>
      <c r="D80" s="60">
        <v>2886</v>
      </c>
      <c r="E80" s="62" t="str">
        <f t="shared" si="2"/>
        <v>MEDIUM</v>
      </c>
      <c r="F80" s="62" t="str">
        <f t="shared" si="2"/>
        <v>HIGH</v>
      </c>
    </row>
    <row r="81" spans="2:6">
      <c r="B81" s="59" t="s">
        <v>129</v>
      </c>
      <c r="C81" s="60">
        <v>0</v>
      </c>
      <c r="D81" s="60">
        <v>626</v>
      </c>
      <c r="E81" s="62" t="str">
        <f t="shared" si="2"/>
        <v>LOW</v>
      </c>
      <c r="F81" s="62" t="str">
        <f t="shared" si="2"/>
        <v>MEDIUM</v>
      </c>
    </row>
    <row r="82" spans="2:6">
      <c r="B82" s="59" t="s">
        <v>127</v>
      </c>
      <c r="C82" s="60">
        <v>15328</v>
      </c>
      <c r="D82" s="60">
        <v>0</v>
      </c>
      <c r="E82" s="62" t="str">
        <f t="shared" si="2"/>
        <v>HIGH</v>
      </c>
      <c r="F82" s="62" t="str">
        <f t="shared" si="2"/>
        <v>LOW</v>
      </c>
    </row>
    <row r="83" spans="2:6">
      <c r="B83" s="59" t="s">
        <v>125</v>
      </c>
      <c r="C83" s="60">
        <v>0</v>
      </c>
      <c r="D83" s="60">
        <v>904</v>
      </c>
      <c r="E83" s="62" t="str">
        <f t="shared" si="2"/>
        <v>LOW</v>
      </c>
      <c r="F83" s="62" t="str">
        <f t="shared" si="2"/>
        <v>MEDIUM</v>
      </c>
    </row>
    <row r="84" spans="2:6">
      <c r="B84" s="59" t="s">
        <v>126</v>
      </c>
      <c r="C84" s="60">
        <v>713</v>
      </c>
      <c r="D84" s="60">
        <v>784</v>
      </c>
      <c r="E84" s="62" t="str">
        <f t="shared" si="2"/>
        <v>MEDIUM</v>
      </c>
      <c r="F84" s="62" t="str">
        <f t="shared" si="2"/>
        <v>MEDIUM</v>
      </c>
    </row>
    <row r="85" spans="2:6">
      <c r="B85" s="59" t="s">
        <v>125</v>
      </c>
      <c r="C85" s="60">
        <v>0</v>
      </c>
      <c r="D85" s="60">
        <v>806</v>
      </c>
      <c r="E85" s="62" t="str">
        <f t="shared" si="2"/>
        <v>LOW</v>
      </c>
      <c r="F85" s="62" t="str">
        <f t="shared" si="2"/>
        <v>MEDIUM</v>
      </c>
    </row>
    <row r="86" spans="2:6">
      <c r="B86" s="59" t="s">
        <v>126</v>
      </c>
      <c r="C86" s="60">
        <v>0</v>
      </c>
      <c r="D86" s="60">
        <v>3281</v>
      </c>
      <c r="E86" s="62" t="str">
        <f t="shared" si="2"/>
        <v>LOW</v>
      </c>
      <c r="F86" s="62" t="str">
        <f t="shared" si="2"/>
        <v>HIGH</v>
      </c>
    </row>
    <row r="87" spans="2:6">
      <c r="B87" s="59" t="s">
        <v>125</v>
      </c>
      <c r="C87" s="60">
        <v>0</v>
      </c>
      <c r="D87" s="60">
        <v>759</v>
      </c>
      <c r="E87" s="62" t="str">
        <f t="shared" si="2"/>
        <v>LOW</v>
      </c>
      <c r="F87" s="62" t="str">
        <f t="shared" si="2"/>
        <v>MEDIUM</v>
      </c>
    </row>
    <row r="88" spans="2:6">
      <c r="B88" s="59" t="s">
        <v>123</v>
      </c>
      <c r="C88" s="60">
        <v>0</v>
      </c>
      <c r="D88" s="60">
        <v>680</v>
      </c>
      <c r="E88" s="62" t="str">
        <f t="shared" si="2"/>
        <v>LOW</v>
      </c>
      <c r="F88" s="62" t="str">
        <f t="shared" si="2"/>
        <v>MEDIUM</v>
      </c>
    </row>
    <row r="89" spans="2:6">
      <c r="B89" s="59" t="s">
        <v>128</v>
      </c>
      <c r="C89" s="60">
        <v>0</v>
      </c>
      <c r="D89" s="60">
        <v>104</v>
      </c>
      <c r="E89" s="62" t="str">
        <f t="shared" si="2"/>
        <v>LOW</v>
      </c>
      <c r="F89" s="62" t="str">
        <f t="shared" si="2"/>
        <v>LOW</v>
      </c>
    </row>
    <row r="90" spans="2:6">
      <c r="B90" s="59" t="s">
        <v>123</v>
      </c>
      <c r="C90" s="60">
        <v>303</v>
      </c>
      <c r="D90" s="60">
        <v>899</v>
      </c>
      <c r="E90" s="62" t="str">
        <f t="shared" si="2"/>
        <v>LOW</v>
      </c>
      <c r="F90" s="62" t="str">
        <f t="shared" si="2"/>
        <v>MEDIUM</v>
      </c>
    </row>
    <row r="91" spans="2:6">
      <c r="B91" s="59" t="s">
        <v>123</v>
      </c>
      <c r="C91" s="60">
        <v>900</v>
      </c>
      <c r="D91" s="60">
        <v>1732</v>
      </c>
      <c r="E91" s="62" t="str">
        <f t="shared" si="2"/>
        <v>MEDIUM</v>
      </c>
      <c r="F91" s="62" t="str">
        <f t="shared" si="2"/>
        <v>MEDIUM</v>
      </c>
    </row>
    <row r="92" spans="2:6">
      <c r="B92" s="59" t="s">
        <v>124</v>
      </c>
      <c r="C92" s="60">
        <v>0</v>
      </c>
      <c r="D92" s="60">
        <v>706</v>
      </c>
      <c r="E92" s="62" t="str">
        <f t="shared" si="2"/>
        <v>LOW</v>
      </c>
      <c r="F92" s="62" t="str">
        <f t="shared" si="2"/>
        <v>MEDIUM</v>
      </c>
    </row>
    <row r="93" spans="2:6">
      <c r="B93" s="59" t="s">
        <v>126</v>
      </c>
      <c r="C93" s="60">
        <v>1257</v>
      </c>
      <c r="D93" s="60">
        <v>0</v>
      </c>
      <c r="E93" s="62" t="str">
        <f t="shared" si="2"/>
        <v>MEDIUM</v>
      </c>
      <c r="F93" s="62" t="str">
        <f t="shared" si="2"/>
        <v>LOW</v>
      </c>
    </row>
    <row r="94" spans="2:6">
      <c r="B94" s="59" t="s">
        <v>123</v>
      </c>
      <c r="C94" s="60">
        <v>0</v>
      </c>
      <c r="D94" s="60">
        <v>576</v>
      </c>
      <c r="E94" s="62" t="str">
        <f t="shared" si="2"/>
        <v>LOW</v>
      </c>
      <c r="F94" s="62" t="str">
        <f t="shared" si="2"/>
        <v>MEDIUM</v>
      </c>
    </row>
    <row r="95" spans="2:6">
      <c r="B95" s="59" t="s">
        <v>129</v>
      </c>
      <c r="C95" s="60">
        <v>273</v>
      </c>
      <c r="D95" s="60">
        <v>904</v>
      </c>
      <c r="E95" s="62" t="str">
        <f t="shared" si="2"/>
        <v>LOW</v>
      </c>
      <c r="F95" s="62" t="str">
        <f t="shared" si="2"/>
        <v>MEDIUM</v>
      </c>
    </row>
    <row r="96" spans="2:6">
      <c r="B96" s="59" t="s">
        <v>127</v>
      </c>
      <c r="C96" s="60">
        <v>522</v>
      </c>
      <c r="D96" s="60">
        <v>194</v>
      </c>
      <c r="E96" s="62" t="str">
        <f t="shared" si="2"/>
        <v>MEDIUM</v>
      </c>
      <c r="F96" s="62" t="str">
        <f t="shared" si="2"/>
        <v>LOW</v>
      </c>
    </row>
    <row r="97" spans="2:6">
      <c r="B97" s="59" t="s">
        <v>123</v>
      </c>
      <c r="C97" s="60">
        <v>0</v>
      </c>
      <c r="D97" s="60">
        <v>710</v>
      </c>
      <c r="E97" s="62" t="str">
        <f t="shared" si="2"/>
        <v>LOW</v>
      </c>
      <c r="F97" s="62" t="str">
        <f t="shared" si="2"/>
        <v>MEDIUM</v>
      </c>
    </row>
    <row r="98" spans="2:6">
      <c r="B98" s="59" t="s">
        <v>123</v>
      </c>
      <c r="C98" s="60">
        <v>0</v>
      </c>
      <c r="D98" s="60">
        <v>5564</v>
      </c>
      <c r="E98" s="62" t="str">
        <f t="shared" si="2"/>
        <v>LOW</v>
      </c>
      <c r="F98" s="62" t="str">
        <f t="shared" si="2"/>
        <v>HIGH</v>
      </c>
    </row>
    <row r="99" spans="2:6">
      <c r="B99" s="59" t="s">
        <v>123</v>
      </c>
      <c r="C99" s="60">
        <v>0</v>
      </c>
      <c r="D99" s="60">
        <v>192</v>
      </c>
      <c r="E99" s="62" t="str">
        <f t="shared" si="2"/>
        <v>LOW</v>
      </c>
      <c r="F99" s="62" t="str">
        <f t="shared" si="2"/>
        <v>LOW</v>
      </c>
    </row>
    <row r="100" spans="2:6">
      <c r="B100" s="59" t="s">
        <v>125</v>
      </c>
      <c r="C100" s="60">
        <v>0</v>
      </c>
      <c r="D100" s="60">
        <v>637</v>
      </c>
      <c r="E100" s="62" t="str">
        <f t="shared" si="2"/>
        <v>LOW</v>
      </c>
      <c r="F100" s="62" t="str">
        <f t="shared" si="2"/>
        <v>MEDIUM</v>
      </c>
    </row>
    <row r="101" spans="2:6">
      <c r="B101" s="59" t="s">
        <v>123</v>
      </c>
      <c r="C101" s="60">
        <v>514</v>
      </c>
      <c r="D101" s="60">
        <v>405</v>
      </c>
      <c r="E101" s="62" t="str">
        <f t="shared" si="2"/>
        <v>MEDIUM</v>
      </c>
      <c r="F101" s="62" t="str">
        <f t="shared" si="2"/>
        <v>LOW</v>
      </c>
    </row>
    <row r="102" spans="2:6">
      <c r="B102" s="59" t="s">
        <v>124</v>
      </c>
      <c r="C102" s="60">
        <v>457</v>
      </c>
      <c r="D102" s="60">
        <v>318</v>
      </c>
      <c r="E102" s="62" t="str">
        <f t="shared" si="2"/>
        <v>LOW</v>
      </c>
      <c r="F102" s="62" t="str">
        <f t="shared" si="2"/>
        <v>LOW</v>
      </c>
    </row>
    <row r="103" spans="2:6">
      <c r="B103" s="59" t="s">
        <v>123</v>
      </c>
      <c r="C103" s="60">
        <v>5133</v>
      </c>
      <c r="D103" s="60">
        <v>698</v>
      </c>
      <c r="E103" s="62" t="str">
        <f t="shared" si="2"/>
        <v>HIGH</v>
      </c>
      <c r="F103" s="62" t="str">
        <f t="shared" si="2"/>
        <v>MEDIUM</v>
      </c>
    </row>
    <row r="104" spans="2:6">
      <c r="B104" s="59" t="s">
        <v>125</v>
      </c>
      <c r="C104" s="60">
        <v>0</v>
      </c>
      <c r="D104" s="60">
        <v>369</v>
      </c>
      <c r="E104" s="62" t="str">
        <f t="shared" si="2"/>
        <v>LOW</v>
      </c>
      <c r="F104" s="62" t="str">
        <f t="shared" si="2"/>
        <v>LOW</v>
      </c>
    </row>
    <row r="105" spans="2:6">
      <c r="B105" s="59" t="s">
        <v>131</v>
      </c>
      <c r="C105" s="60">
        <v>644</v>
      </c>
      <c r="D105" s="60">
        <v>0</v>
      </c>
      <c r="E105" s="62" t="str">
        <f t="shared" si="2"/>
        <v>MEDIUM</v>
      </c>
      <c r="F105" s="62" t="str">
        <f t="shared" si="2"/>
        <v>LOW</v>
      </c>
    </row>
    <row r="106" spans="2:6">
      <c r="B106" s="59" t="s">
        <v>124</v>
      </c>
      <c r="C106" s="60">
        <v>305</v>
      </c>
      <c r="D106" s="60">
        <v>492</v>
      </c>
      <c r="E106" s="62" t="str">
        <f t="shared" si="2"/>
        <v>LOW</v>
      </c>
      <c r="F106" s="62" t="str">
        <f t="shared" si="2"/>
        <v>LOW</v>
      </c>
    </row>
    <row r="107" spans="2:6">
      <c r="B107" s="59" t="s">
        <v>125</v>
      </c>
      <c r="C107" s="60">
        <v>9621</v>
      </c>
      <c r="D107" s="60">
        <v>308</v>
      </c>
      <c r="E107" s="62" t="str">
        <f t="shared" si="2"/>
        <v>HIGH</v>
      </c>
      <c r="F107" s="62" t="str">
        <f t="shared" si="2"/>
        <v>LOW</v>
      </c>
    </row>
    <row r="108" spans="2:6">
      <c r="B108" s="59" t="s">
        <v>126</v>
      </c>
      <c r="C108" s="60">
        <v>0</v>
      </c>
      <c r="D108" s="60">
        <v>127</v>
      </c>
      <c r="E108" s="62" t="str">
        <f t="shared" si="2"/>
        <v>LOW</v>
      </c>
      <c r="F108" s="62" t="str">
        <f t="shared" si="2"/>
        <v>LOW</v>
      </c>
    </row>
    <row r="109" spans="2:6">
      <c r="B109" s="59" t="s">
        <v>127</v>
      </c>
      <c r="C109" s="60">
        <v>0</v>
      </c>
      <c r="D109" s="60">
        <v>565</v>
      </c>
      <c r="E109" s="62" t="str">
        <f t="shared" si="2"/>
        <v>LOW</v>
      </c>
      <c r="F109" s="62" t="str">
        <f t="shared" si="2"/>
        <v>MEDIUM</v>
      </c>
    </row>
    <row r="110" spans="2:6">
      <c r="B110" s="59" t="s">
        <v>124</v>
      </c>
      <c r="C110" s="60">
        <v>0</v>
      </c>
      <c r="D110" s="60">
        <v>12632</v>
      </c>
      <c r="E110" s="62" t="str">
        <f t="shared" si="2"/>
        <v>LOW</v>
      </c>
      <c r="F110" s="62" t="str">
        <f t="shared" si="2"/>
        <v>HIGH</v>
      </c>
    </row>
    <row r="111" spans="2:6">
      <c r="B111" s="59" t="s">
        <v>125</v>
      </c>
      <c r="C111" s="60">
        <v>0</v>
      </c>
      <c r="D111" s="60">
        <v>116</v>
      </c>
      <c r="E111" s="62" t="str">
        <f t="shared" si="2"/>
        <v>LOW</v>
      </c>
      <c r="F111" s="62" t="str">
        <f t="shared" si="2"/>
        <v>LOW</v>
      </c>
    </row>
    <row r="112" spans="2:6">
      <c r="B112" s="59" t="s">
        <v>128</v>
      </c>
      <c r="C112" s="60">
        <v>0</v>
      </c>
      <c r="D112" s="60">
        <v>178</v>
      </c>
      <c r="E112" s="62" t="str">
        <f t="shared" si="2"/>
        <v>LOW</v>
      </c>
      <c r="F112" s="62" t="str">
        <f t="shared" si="2"/>
        <v>LOW</v>
      </c>
    </row>
    <row r="113" spans="2:6">
      <c r="B113" s="59" t="s">
        <v>123</v>
      </c>
      <c r="C113" s="60">
        <v>6851</v>
      </c>
      <c r="D113" s="60">
        <v>901</v>
      </c>
      <c r="E113" s="62" t="str">
        <f t="shared" si="2"/>
        <v>HIGH</v>
      </c>
      <c r="F113" s="62" t="str">
        <f t="shared" si="2"/>
        <v>MEDIUM</v>
      </c>
    </row>
    <row r="114" spans="2:6">
      <c r="B114" s="59" t="s">
        <v>124</v>
      </c>
      <c r="C114" s="60">
        <v>13496</v>
      </c>
      <c r="D114" s="60">
        <v>650</v>
      </c>
      <c r="E114" s="62" t="str">
        <f t="shared" si="2"/>
        <v>HIGH</v>
      </c>
      <c r="F114" s="62" t="str">
        <f t="shared" si="2"/>
        <v>MEDIUM</v>
      </c>
    </row>
    <row r="115" spans="2:6">
      <c r="B115" s="59" t="s">
        <v>127</v>
      </c>
      <c r="C115" s="60">
        <v>509</v>
      </c>
      <c r="D115" s="60">
        <v>241</v>
      </c>
      <c r="E115" s="62" t="str">
        <f t="shared" si="2"/>
        <v>MEDIUM</v>
      </c>
      <c r="F115" s="62" t="str">
        <f t="shared" si="2"/>
        <v>LOW</v>
      </c>
    </row>
    <row r="116" spans="2:6">
      <c r="B116" s="59" t="s">
        <v>128</v>
      </c>
      <c r="C116" s="60">
        <v>0</v>
      </c>
      <c r="D116" s="60">
        <v>609</v>
      </c>
      <c r="E116" s="62" t="str">
        <f t="shared" si="2"/>
        <v>LOW</v>
      </c>
      <c r="F116" s="62" t="str">
        <f t="shared" si="2"/>
        <v>MEDIUM</v>
      </c>
    </row>
    <row r="117" spans="2:6">
      <c r="B117" s="59" t="s">
        <v>124</v>
      </c>
      <c r="C117" s="60">
        <v>19155</v>
      </c>
      <c r="D117" s="60">
        <v>131</v>
      </c>
      <c r="E117" s="62" t="str">
        <f t="shared" si="2"/>
        <v>HIGH</v>
      </c>
      <c r="F117" s="62" t="str">
        <f t="shared" si="2"/>
        <v>LOW</v>
      </c>
    </row>
    <row r="118" spans="2:6">
      <c r="B118" s="59" t="s">
        <v>124</v>
      </c>
      <c r="C118" s="60">
        <v>0</v>
      </c>
      <c r="D118" s="60">
        <v>544</v>
      </c>
      <c r="E118" s="62" t="str">
        <f t="shared" si="2"/>
        <v>LOW</v>
      </c>
      <c r="F118" s="62" t="str">
        <f t="shared" si="2"/>
        <v>MEDIUM</v>
      </c>
    </row>
    <row r="119" spans="2:6">
      <c r="B119" s="59" t="s">
        <v>123</v>
      </c>
      <c r="C119" s="60">
        <v>0</v>
      </c>
      <c r="D119" s="60">
        <v>10853</v>
      </c>
      <c r="E119" s="62" t="str">
        <f t="shared" si="2"/>
        <v>LOW</v>
      </c>
      <c r="F119" s="62" t="str">
        <f t="shared" si="2"/>
        <v>HIGH</v>
      </c>
    </row>
    <row r="120" spans="2:6">
      <c r="B120" s="59" t="s">
        <v>128</v>
      </c>
      <c r="C120" s="60">
        <v>374</v>
      </c>
      <c r="D120" s="60">
        <v>0</v>
      </c>
      <c r="E120" s="62" t="str">
        <f t="shared" si="2"/>
        <v>LOW</v>
      </c>
      <c r="F120" s="62" t="str">
        <f t="shared" si="2"/>
        <v>LOW</v>
      </c>
    </row>
    <row r="121" spans="2:6">
      <c r="B121" s="59" t="s">
        <v>132</v>
      </c>
      <c r="C121" s="60">
        <v>0</v>
      </c>
      <c r="D121" s="60">
        <v>409</v>
      </c>
      <c r="E121" s="62" t="str">
        <f t="shared" si="2"/>
        <v>LOW</v>
      </c>
      <c r="F121" s="62" t="str">
        <f t="shared" si="2"/>
        <v>LOW</v>
      </c>
    </row>
    <row r="122" spans="2:6">
      <c r="B122" s="59" t="s">
        <v>124</v>
      </c>
      <c r="C122" s="60">
        <v>828</v>
      </c>
      <c r="D122" s="60">
        <v>391</v>
      </c>
      <c r="E122" s="62" t="str">
        <f t="shared" si="2"/>
        <v>MEDIUM</v>
      </c>
      <c r="F122" s="62" t="str">
        <f t="shared" si="2"/>
        <v>LOW</v>
      </c>
    </row>
    <row r="123" spans="2:6">
      <c r="B123" s="59" t="s">
        <v>124</v>
      </c>
      <c r="C123" s="60">
        <v>0</v>
      </c>
      <c r="D123" s="60">
        <v>322</v>
      </c>
      <c r="E123" s="62" t="str">
        <f t="shared" si="2"/>
        <v>LOW</v>
      </c>
      <c r="F123" s="62" t="str">
        <f t="shared" si="2"/>
        <v>LOW</v>
      </c>
    </row>
    <row r="124" spans="2:6">
      <c r="B124" s="59" t="s">
        <v>123</v>
      </c>
      <c r="C124" s="60">
        <v>829</v>
      </c>
      <c r="D124" s="60">
        <v>583</v>
      </c>
      <c r="E124" s="62" t="str">
        <f t="shared" si="2"/>
        <v>MEDIUM</v>
      </c>
      <c r="F124" s="62" t="str">
        <f t="shared" si="2"/>
        <v>MEDIUM</v>
      </c>
    </row>
    <row r="125" spans="2:6">
      <c r="B125" s="59" t="s">
        <v>123</v>
      </c>
      <c r="C125" s="60">
        <v>0</v>
      </c>
      <c r="D125" s="60">
        <v>12242</v>
      </c>
      <c r="E125" s="62" t="str">
        <f t="shared" si="2"/>
        <v>LOW</v>
      </c>
      <c r="F125" s="62" t="str">
        <f t="shared" si="2"/>
        <v>HIGH</v>
      </c>
    </row>
    <row r="126" spans="2:6">
      <c r="B126" s="59" t="s">
        <v>124</v>
      </c>
      <c r="C126" s="60">
        <v>0</v>
      </c>
      <c r="D126" s="60">
        <v>479</v>
      </c>
      <c r="E126" s="62" t="str">
        <f t="shared" si="2"/>
        <v>LOW</v>
      </c>
      <c r="F126" s="62" t="str">
        <f t="shared" si="2"/>
        <v>LOW</v>
      </c>
    </row>
    <row r="127" spans="2:6">
      <c r="B127" s="59" t="s">
        <v>125</v>
      </c>
      <c r="C127" s="60">
        <v>939</v>
      </c>
      <c r="D127" s="60">
        <v>496</v>
      </c>
      <c r="E127" s="62" t="str">
        <f t="shared" si="2"/>
        <v>MEDIUM</v>
      </c>
      <c r="F127" s="62" t="str">
        <f t="shared" si="2"/>
        <v>LOW</v>
      </c>
    </row>
    <row r="128" spans="2:6">
      <c r="B128" s="59" t="s">
        <v>125</v>
      </c>
      <c r="C128" s="60">
        <v>0</v>
      </c>
      <c r="D128" s="60">
        <v>466</v>
      </c>
      <c r="E128" s="62" t="str">
        <f t="shared" si="2"/>
        <v>LOW</v>
      </c>
      <c r="F128" s="62" t="str">
        <f t="shared" si="2"/>
        <v>LOW</v>
      </c>
    </row>
    <row r="129" spans="2:6">
      <c r="B129" s="59" t="s">
        <v>125</v>
      </c>
      <c r="C129" s="60">
        <v>889</v>
      </c>
      <c r="D129" s="60">
        <v>1583</v>
      </c>
      <c r="E129" s="62" t="str">
        <f t="shared" si="2"/>
        <v>MEDIUM</v>
      </c>
      <c r="F129" s="62" t="str">
        <f t="shared" si="2"/>
        <v>MEDIUM</v>
      </c>
    </row>
    <row r="130" spans="2:6">
      <c r="B130" s="59" t="s">
        <v>124</v>
      </c>
      <c r="C130" s="60">
        <v>876</v>
      </c>
      <c r="D130" s="60">
        <v>1533</v>
      </c>
      <c r="E130" s="62" t="str">
        <f t="shared" si="2"/>
        <v>MEDIUM</v>
      </c>
      <c r="F130" s="62" t="str">
        <f t="shared" si="2"/>
        <v>MEDIUM</v>
      </c>
    </row>
    <row r="131" spans="2:6">
      <c r="B131" s="59" t="s">
        <v>123</v>
      </c>
      <c r="C131" s="60">
        <v>893</v>
      </c>
      <c r="D131" s="60">
        <v>0</v>
      </c>
      <c r="E131" s="62" t="str">
        <f t="shared" si="2"/>
        <v>MEDIUM</v>
      </c>
      <c r="F131" s="62" t="str">
        <f t="shared" si="2"/>
        <v>LOW</v>
      </c>
    </row>
    <row r="132" spans="2:6">
      <c r="B132" s="59" t="s">
        <v>127</v>
      </c>
      <c r="C132" s="60">
        <v>12760</v>
      </c>
      <c r="D132" s="60">
        <v>4873</v>
      </c>
      <c r="E132" s="62" t="str">
        <f t="shared" ref="E132:F195" si="3">IF(C132&lt;500,"LOW",IF(C132&gt;2000,"HIGH","MEDIUM"))</f>
        <v>HIGH</v>
      </c>
      <c r="F132" s="62" t="str">
        <f t="shared" si="3"/>
        <v>HIGH</v>
      </c>
    </row>
    <row r="133" spans="2:6">
      <c r="B133" s="59" t="s">
        <v>124</v>
      </c>
      <c r="C133" s="60">
        <v>0</v>
      </c>
      <c r="D133" s="60">
        <v>0</v>
      </c>
      <c r="E133" s="62" t="str">
        <f t="shared" si="3"/>
        <v>LOW</v>
      </c>
      <c r="F133" s="62" t="str">
        <f t="shared" si="3"/>
        <v>LOW</v>
      </c>
    </row>
    <row r="134" spans="2:6">
      <c r="B134" s="59" t="s">
        <v>123</v>
      </c>
      <c r="C134" s="60">
        <v>0</v>
      </c>
      <c r="D134" s="60">
        <v>717</v>
      </c>
      <c r="E134" s="62" t="str">
        <f t="shared" si="3"/>
        <v>LOW</v>
      </c>
      <c r="F134" s="62" t="str">
        <f t="shared" si="3"/>
        <v>MEDIUM</v>
      </c>
    </row>
    <row r="135" spans="2:6">
      <c r="B135" s="59" t="s">
        <v>123</v>
      </c>
      <c r="C135" s="60">
        <v>959</v>
      </c>
      <c r="D135" s="60">
        <v>7876</v>
      </c>
      <c r="E135" s="62" t="str">
        <f t="shared" si="3"/>
        <v>MEDIUM</v>
      </c>
      <c r="F135" s="62" t="str">
        <f t="shared" si="3"/>
        <v>HIGH</v>
      </c>
    </row>
    <row r="136" spans="2:6">
      <c r="B136" s="59" t="s">
        <v>123</v>
      </c>
      <c r="C136" s="60">
        <v>0</v>
      </c>
      <c r="D136" s="60">
        <v>4449</v>
      </c>
      <c r="E136" s="62" t="str">
        <f t="shared" si="3"/>
        <v>LOW</v>
      </c>
      <c r="F136" s="62" t="str">
        <f t="shared" si="3"/>
        <v>HIGH</v>
      </c>
    </row>
    <row r="137" spans="2:6">
      <c r="B137" s="59" t="s">
        <v>130</v>
      </c>
      <c r="C137" s="60">
        <v>0</v>
      </c>
      <c r="D137" s="60">
        <v>0</v>
      </c>
      <c r="E137" s="62" t="str">
        <f t="shared" si="3"/>
        <v>LOW</v>
      </c>
      <c r="F137" s="62" t="str">
        <f t="shared" si="3"/>
        <v>LOW</v>
      </c>
    </row>
    <row r="138" spans="2:6">
      <c r="B138" s="59" t="s">
        <v>127</v>
      </c>
      <c r="C138" s="60">
        <v>0</v>
      </c>
      <c r="D138" s="60">
        <v>104</v>
      </c>
      <c r="E138" s="62" t="str">
        <f t="shared" si="3"/>
        <v>LOW</v>
      </c>
      <c r="F138" s="62" t="str">
        <f t="shared" si="3"/>
        <v>LOW</v>
      </c>
    </row>
    <row r="139" spans="2:6">
      <c r="B139" s="59" t="s">
        <v>129</v>
      </c>
      <c r="C139" s="60">
        <v>0</v>
      </c>
      <c r="D139" s="60">
        <v>897</v>
      </c>
      <c r="E139" s="62" t="str">
        <f t="shared" si="3"/>
        <v>LOW</v>
      </c>
      <c r="F139" s="62" t="str">
        <f t="shared" si="3"/>
        <v>MEDIUM</v>
      </c>
    </row>
    <row r="140" spans="2:6">
      <c r="B140" s="59" t="s">
        <v>125</v>
      </c>
      <c r="C140" s="60">
        <v>698</v>
      </c>
      <c r="D140" s="60">
        <v>4033</v>
      </c>
      <c r="E140" s="62" t="str">
        <f t="shared" si="3"/>
        <v>MEDIUM</v>
      </c>
      <c r="F140" s="62" t="str">
        <f t="shared" si="3"/>
        <v>HIGH</v>
      </c>
    </row>
    <row r="141" spans="2:6">
      <c r="B141" s="59" t="s">
        <v>124</v>
      </c>
      <c r="C141" s="60">
        <v>0</v>
      </c>
      <c r="D141" s="60">
        <v>945</v>
      </c>
      <c r="E141" s="62" t="str">
        <f t="shared" si="3"/>
        <v>LOW</v>
      </c>
      <c r="F141" s="62" t="str">
        <f t="shared" si="3"/>
        <v>MEDIUM</v>
      </c>
    </row>
    <row r="142" spans="2:6">
      <c r="B142" s="59" t="s">
        <v>124</v>
      </c>
      <c r="C142" s="60">
        <v>0</v>
      </c>
      <c r="D142" s="60">
        <v>836</v>
      </c>
      <c r="E142" s="62" t="str">
        <f t="shared" si="3"/>
        <v>LOW</v>
      </c>
      <c r="F142" s="62" t="str">
        <f t="shared" si="3"/>
        <v>MEDIUM</v>
      </c>
    </row>
    <row r="143" spans="2:6">
      <c r="B143" s="59" t="s">
        <v>123</v>
      </c>
      <c r="C143" s="60">
        <v>0</v>
      </c>
      <c r="D143" s="60">
        <v>325</v>
      </c>
      <c r="E143" s="62" t="str">
        <f t="shared" si="3"/>
        <v>LOW</v>
      </c>
      <c r="F143" s="62" t="str">
        <f t="shared" si="3"/>
        <v>LOW</v>
      </c>
    </row>
    <row r="144" spans="2:6">
      <c r="B144" s="59" t="s">
        <v>123</v>
      </c>
      <c r="C144" s="60">
        <v>12974</v>
      </c>
      <c r="D144" s="60">
        <v>19568</v>
      </c>
      <c r="E144" s="62" t="str">
        <f t="shared" si="3"/>
        <v>HIGH</v>
      </c>
      <c r="F144" s="62" t="str">
        <f t="shared" si="3"/>
        <v>HIGH</v>
      </c>
    </row>
    <row r="145" spans="2:6">
      <c r="B145" s="59" t="s">
        <v>124</v>
      </c>
      <c r="C145" s="60">
        <v>0</v>
      </c>
      <c r="D145" s="60">
        <v>803</v>
      </c>
      <c r="E145" s="62" t="str">
        <f t="shared" si="3"/>
        <v>LOW</v>
      </c>
      <c r="F145" s="62" t="str">
        <f t="shared" si="3"/>
        <v>MEDIUM</v>
      </c>
    </row>
    <row r="146" spans="2:6">
      <c r="B146" s="59" t="s">
        <v>123</v>
      </c>
      <c r="C146" s="60">
        <v>317</v>
      </c>
      <c r="D146" s="60">
        <v>10980</v>
      </c>
      <c r="E146" s="62" t="str">
        <f t="shared" si="3"/>
        <v>LOW</v>
      </c>
      <c r="F146" s="62" t="str">
        <f t="shared" si="3"/>
        <v>HIGH</v>
      </c>
    </row>
    <row r="147" spans="2:6">
      <c r="B147" s="59" t="s">
        <v>127</v>
      </c>
      <c r="C147" s="60">
        <v>0</v>
      </c>
      <c r="D147" s="60">
        <v>265</v>
      </c>
      <c r="E147" s="62" t="str">
        <f t="shared" si="3"/>
        <v>LOW</v>
      </c>
      <c r="F147" s="62" t="str">
        <f t="shared" si="3"/>
        <v>LOW</v>
      </c>
    </row>
    <row r="148" spans="2:6">
      <c r="B148" s="59" t="s">
        <v>129</v>
      </c>
      <c r="C148" s="60">
        <v>0</v>
      </c>
      <c r="D148" s="60">
        <v>609</v>
      </c>
      <c r="E148" s="62" t="str">
        <f t="shared" si="3"/>
        <v>LOW</v>
      </c>
      <c r="F148" s="62" t="str">
        <f t="shared" si="3"/>
        <v>MEDIUM</v>
      </c>
    </row>
    <row r="149" spans="2:6">
      <c r="B149" s="59" t="s">
        <v>123</v>
      </c>
      <c r="C149" s="60">
        <v>0</v>
      </c>
      <c r="D149" s="60">
        <v>1851</v>
      </c>
      <c r="E149" s="62" t="str">
        <f t="shared" si="3"/>
        <v>LOW</v>
      </c>
      <c r="F149" s="62" t="str">
        <f t="shared" si="3"/>
        <v>MEDIUM</v>
      </c>
    </row>
    <row r="150" spans="2:6">
      <c r="B150" s="59" t="s">
        <v>124</v>
      </c>
      <c r="C150" s="60">
        <v>192</v>
      </c>
      <c r="D150" s="60">
        <v>199</v>
      </c>
      <c r="E150" s="62" t="str">
        <f t="shared" si="3"/>
        <v>LOW</v>
      </c>
      <c r="F150" s="62" t="str">
        <f t="shared" si="3"/>
        <v>LOW</v>
      </c>
    </row>
    <row r="151" spans="2:6">
      <c r="B151" s="59" t="s">
        <v>125</v>
      </c>
      <c r="C151" s="60">
        <v>0</v>
      </c>
      <c r="D151" s="60">
        <v>500</v>
      </c>
      <c r="E151" s="62" t="str">
        <f t="shared" si="3"/>
        <v>LOW</v>
      </c>
      <c r="F151" s="62" t="str">
        <f t="shared" si="3"/>
        <v>MEDIUM</v>
      </c>
    </row>
    <row r="152" spans="2:6">
      <c r="B152" s="59" t="s">
        <v>125</v>
      </c>
      <c r="C152" s="60">
        <v>0</v>
      </c>
      <c r="D152" s="60">
        <v>509</v>
      </c>
      <c r="E152" s="62" t="str">
        <f t="shared" si="3"/>
        <v>LOW</v>
      </c>
      <c r="F152" s="62" t="str">
        <f t="shared" si="3"/>
        <v>MEDIUM</v>
      </c>
    </row>
    <row r="153" spans="2:6">
      <c r="B153" s="59" t="s">
        <v>128</v>
      </c>
      <c r="C153" s="60">
        <v>0</v>
      </c>
      <c r="D153" s="60">
        <v>270</v>
      </c>
      <c r="E153" s="62" t="str">
        <f t="shared" si="3"/>
        <v>LOW</v>
      </c>
      <c r="F153" s="62" t="str">
        <f t="shared" si="3"/>
        <v>LOW</v>
      </c>
    </row>
    <row r="154" spans="2:6">
      <c r="B154" s="59" t="s">
        <v>125</v>
      </c>
      <c r="C154" s="60">
        <v>0</v>
      </c>
      <c r="D154" s="60">
        <v>457</v>
      </c>
      <c r="E154" s="62" t="str">
        <f t="shared" si="3"/>
        <v>LOW</v>
      </c>
      <c r="F154" s="62" t="str">
        <f t="shared" si="3"/>
        <v>LOW</v>
      </c>
    </row>
    <row r="155" spans="2:6">
      <c r="B155" s="59" t="s">
        <v>128</v>
      </c>
      <c r="C155" s="60">
        <v>0</v>
      </c>
      <c r="D155" s="60">
        <v>260</v>
      </c>
      <c r="E155" s="62" t="str">
        <f t="shared" si="3"/>
        <v>LOW</v>
      </c>
      <c r="F155" s="62" t="str">
        <f t="shared" si="3"/>
        <v>LOW</v>
      </c>
    </row>
    <row r="156" spans="2:6">
      <c r="B156" s="59" t="s">
        <v>125</v>
      </c>
      <c r="C156" s="60">
        <v>942</v>
      </c>
      <c r="D156" s="60">
        <v>3036</v>
      </c>
      <c r="E156" s="62" t="str">
        <f t="shared" si="3"/>
        <v>MEDIUM</v>
      </c>
      <c r="F156" s="62" t="str">
        <f t="shared" si="3"/>
        <v>HIGH</v>
      </c>
    </row>
    <row r="157" spans="2:6">
      <c r="B157" s="59" t="s">
        <v>123</v>
      </c>
      <c r="C157" s="60">
        <v>0</v>
      </c>
      <c r="D157" s="60">
        <v>643</v>
      </c>
      <c r="E157" s="62" t="str">
        <f t="shared" si="3"/>
        <v>LOW</v>
      </c>
      <c r="F157" s="62" t="str">
        <f t="shared" si="3"/>
        <v>MEDIUM</v>
      </c>
    </row>
    <row r="158" spans="2:6">
      <c r="B158" s="59" t="s">
        <v>125</v>
      </c>
      <c r="C158" s="60">
        <v>3329</v>
      </c>
      <c r="D158" s="60">
        <v>0</v>
      </c>
      <c r="E158" s="62" t="str">
        <f t="shared" si="3"/>
        <v>HIGH</v>
      </c>
      <c r="F158" s="62" t="str">
        <f t="shared" si="3"/>
        <v>LOW</v>
      </c>
    </row>
    <row r="159" spans="2:6">
      <c r="B159" s="59" t="s">
        <v>128</v>
      </c>
      <c r="C159" s="60">
        <v>0</v>
      </c>
      <c r="D159" s="60">
        <v>6345</v>
      </c>
      <c r="E159" s="62" t="str">
        <f t="shared" si="3"/>
        <v>LOW</v>
      </c>
      <c r="F159" s="62" t="str">
        <f t="shared" si="3"/>
        <v>HIGH</v>
      </c>
    </row>
    <row r="160" spans="2:6">
      <c r="B160" s="59" t="s">
        <v>126</v>
      </c>
      <c r="C160" s="60">
        <v>0</v>
      </c>
      <c r="D160" s="60">
        <v>922</v>
      </c>
      <c r="E160" s="62" t="str">
        <f t="shared" si="3"/>
        <v>LOW</v>
      </c>
      <c r="F160" s="62" t="str">
        <f t="shared" si="3"/>
        <v>MEDIUM</v>
      </c>
    </row>
    <row r="161" spans="2:6">
      <c r="B161" s="59" t="s">
        <v>124</v>
      </c>
      <c r="C161" s="60">
        <v>0</v>
      </c>
      <c r="D161" s="60">
        <v>909</v>
      </c>
      <c r="E161" s="62" t="str">
        <f t="shared" si="3"/>
        <v>LOW</v>
      </c>
      <c r="F161" s="62" t="str">
        <f t="shared" si="3"/>
        <v>MEDIUM</v>
      </c>
    </row>
    <row r="162" spans="2:6">
      <c r="B162" s="59" t="s">
        <v>132</v>
      </c>
      <c r="C162" s="60">
        <v>0</v>
      </c>
      <c r="D162" s="60">
        <v>775</v>
      </c>
      <c r="E162" s="62" t="str">
        <f t="shared" si="3"/>
        <v>LOW</v>
      </c>
      <c r="F162" s="62" t="str">
        <f t="shared" si="3"/>
        <v>MEDIUM</v>
      </c>
    </row>
    <row r="163" spans="2:6">
      <c r="B163" s="59" t="s">
        <v>124</v>
      </c>
      <c r="C163" s="60">
        <v>0</v>
      </c>
      <c r="D163" s="60">
        <v>979</v>
      </c>
      <c r="E163" s="62" t="str">
        <f t="shared" si="3"/>
        <v>LOW</v>
      </c>
      <c r="F163" s="62" t="str">
        <f t="shared" si="3"/>
        <v>MEDIUM</v>
      </c>
    </row>
    <row r="164" spans="2:6">
      <c r="B164" s="59" t="s">
        <v>124</v>
      </c>
      <c r="C164" s="60">
        <v>0</v>
      </c>
      <c r="D164" s="60">
        <v>948</v>
      </c>
      <c r="E164" s="62" t="str">
        <f t="shared" si="3"/>
        <v>LOW</v>
      </c>
      <c r="F164" s="62" t="str">
        <f t="shared" si="3"/>
        <v>MEDIUM</v>
      </c>
    </row>
    <row r="165" spans="2:6">
      <c r="B165" s="59" t="s">
        <v>127</v>
      </c>
      <c r="C165" s="60">
        <v>339</v>
      </c>
      <c r="D165" s="60">
        <v>2790</v>
      </c>
      <c r="E165" s="62" t="str">
        <f t="shared" si="3"/>
        <v>LOW</v>
      </c>
      <c r="F165" s="62" t="str">
        <f t="shared" si="3"/>
        <v>HIGH</v>
      </c>
    </row>
    <row r="166" spans="2:6">
      <c r="B166" s="59" t="s">
        <v>128</v>
      </c>
      <c r="C166" s="60">
        <v>0</v>
      </c>
      <c r="D166" s="60">
        <v>309</v>
      </c>
      <c r="E166" s="62" t="str">
        <f t="shared" si="3"/>
        <v>LOW</v>
      </c>
      <c r="F166" s="62" t="str">
        <f t="shared" si="3"/>
        <v>LOW</v>
      </c>
    </row>
    <row r="167" spans="2:6">
      <c r="B167" s="59" t="s">
        <v>123</v>
      </c>
      <c r="C167" s="60">
        <v>0</v>
      </c>
      <c r="D167" s="60">
        <v>762</v>
      </c>
      <c r="E167" s="62" t="str">
        <f t="shared" si="3"/>
        <v>LOW</v>
      </c>
      <c r="F167" s="62" t="str">
        <f t="shared" si="3"/>
        <v>MEDIUM</v>
      </c>
    </row>
    <row r="168" spans="2:6">
      <c r="B168" s="59" t="s">
        <v>123</v>
      </c>
      <c r="C168" s="60">
        <v>0</v>
      </c>
      <c r="D168" s="60">
        <v>970</v>
      </c>
      <c r="E168" s="62" t="str">
        <f t="shared" si="3"/>
        <v>LOW</v>
      </c>
      <c r="F168" s="62" t="str">
        <f t="shared" si="3"/>
        <v>MEDIUM</v>
      </c>
    </row>
    <row r="169" spans="2:6">
      <c r="B169" s="59" t="s">
        <v>128</v>
      </c>
      <c r="C169" s="60">
        <v>105</v>
      </c>
      <c r="D169" s="60">
        <v>320</v>
      </c>
      <c r="E169" s="62" t="str">
        <f t="shared" si="3"/>
        <v>LOW</v>
      </c>
      <c r="F169" s="62" t="str">
        <f t="shared" si="3"/>
        <v>LOW</v>
      </c>
    </row>
    <row r="170" spans="2:6">
      <c r="B170" s="59" t="s">
        <v>123</v>
      </c>
      <c r="C170" s="60">
        <v>0</v>
      </c>
      <c r="D170" s="60">
        <v>861</v>
      </c>
      <c r="E170" s="62" t="str">
        <f t="shared" si="3"/>
        <v>LOW</v>
      </c>
      <c r="F170" s="62" t="str">
        <f t="shared" si="3"/>
        <v>MEDIUM</v>
      </c>
    </row>
    <row r="171" spans="2:6">
      <c r="B171" s="59" t="s">
        <v>129</v>
      </c>
      <c r="C171" s="60">
        <v>216</v>
      </c>
      <c r="D171" s="60">
        <v>262</v>
      </c>
      <c r="E171" s="62" t="str">
        <f t="shared" si="3"/>
        <v>LOW</v>
      </c>
      <c r="F171" s="62" t="str">
        <f t="shared" si="3"/>
        <v>LOW</v>
      </c>
    </row>
    <row r="172" spans="2:6">
      <c r="B172" s="59" t="s">
        <v>124</v>
      </c>
      <c r="C172" s="60">
        <v>113</v>
      </c>
      <c r="D172" s="60">
        <v>692</v>
      </c>
      <c r="E172" s="62" t="str">
        <f t="shared" si="3"/>
        <v>LOW</v>
      </c>
      <c r="F172" s="62" t="str">
        <f t="shared" si="3"/>
        <v>MEDIUM</v>
      </c>
    </row>
    <row r="173" spans="2:6">
      <c r="B173" s="59" t="s">
        <v>128</v>
      </c>
      <c r="C173" s="60">
        <v>109</v>
      </c>
      <c r="D173" s="60">
        <v>540</v>
      </c>
      <c r="E173" s="62" t="str">
        <f t="shared" si="3"/>
        <v>LOW</v>
      </c>
      <c r="F173" s="62" t="str">
        <f t="shared" si="3"/>
        <v>MEDIUM</v>
      </c>
    </row>
    <row r="174" spans="2:6">
      <c r="B174" s="59" t="s">
        <v>125</v>
      </c>
      <c r="C174" s="60">
        <v>0</v>
      </c>
      <c r="D174" s="60">
        <v>470</v>
      </c>
      <c r="E174" s="62" t="str">
        <f t="shared" si="3"/>
        <v>LOW</v>
      </c>
      <c r="F174" s="62" t="str">
        <f t="shared" si="3"/>
        <v>LOW</v>
      </c>
    </row>
    <row r="175" spans="2:6">
      <c r="B175" s="59" t="s">
        <v>125</v>
      </c>
      <c r="C175" s="60">
        <v>0</v>
      </c>
      <c r="D175" s="60">
        <v>192</v>
      </c>
      <c r="E175" s="62" t="str">
        <f t="shared" si="3"/>
        <v>LOW</v>
      </c>
      <c r="F175" s="62" t="str">
        <f t="shared" si="3"/>
        <v>LOW</v>
      </c>
    </row>
    <row r="176" spans="2:6">
      <c r="B176" s="59" t="s">
        <v>125</v>
      </c>
      <c r="C176" s="60">
        <v>8176</v>
      </c>
      <c r="D176" s="60">
        <v>12230</v>
      </c>
      <c r="E176" s="62" t="str">
        <f t="shared" si="3"/>
        <v>HIGH</v>
      </c>
      <c r="F176" s="62" t="str">
        <f t="shared" si="3"/>
        <v>HIGH</v>
      </c>
    </row>
    <row r="177" spans="2:6">
      <c r="B177" s="59" t="s">
        <v>129</v>
      </c>
      <c r="C177" s="60">
        <v>0</v>
      </c>
      <c r="D177" s="60">
        <v>772</v>
      </c>
      <c r="E177" s="62" t="str">
        <f t="shared" si="3"/>
        <v>LOW</v>
      </c>
      <c r="F177" s="62" t="str">
        <f t="shared" si="3"/>
        <v>MEDIUM</v>
      </c>
    </row>
    <row r="178" spans="2:6">
      <c r="B178" s="59" t="s">
        <v>124</v>
      </c>
      <c r="C178" s="60">
        <v>468</v>
      </c>
      <c r="D178" s="60">
        <v>14186</v>
      </c>
      <c r="E178" s="62" t="str">
        <f t="shared" si="3"/>
        <v>LOW</v>
      </c>
      <c r="F178" s="62" t="str">
        <f t="shared" si="3"/>
        <v>HIGH</v>
      </c>
    </row>
    <row r="179" spans="2:6">
      <c r="B179" s="59" t="s">
        <v>128</v>
      </c>
      <c r="C179" s="60">
        <v>7885</v>
      </c>
      <c r="D179" s="60">
        <v>6330</v>
      </c>
      <c r="E179" s="62" t="str">
        <f t="shared" si="3"/>
        <v>HIGH</v>
      </c>
      <c r="F179" s="62" t="str">
        <f t="shared" si="3"/>
        <v>HIGH</v>
      </c>
    </row>
    <row r="180" spans="2:6">
      <c r="B180" s="59" t="s">
        <v>123</v>
      </c>
      <c r="C180" s="60">
        <v>0</v>
      </c>
      <c r="D180" s="60">
        <v>18716</v>
      </c>
      <c r="E180" s="62" t="str">
        <f t="shared" si="3"/>
        <v>LOW</v>
      </c>
      <c r="F180" s="62" t="str">
        <f t="shared" si="3"/>
        <v>HIGH</v>
      </c>
    </row>
    <row r="181" spans="2:6">
      <c r="B181" s="59" t="s">
        <v>125</v>
      </c>
      <c r="C181" s="60">
        <v>0</v>
      </c>
      <c r="D181" s="60">
        <v>886</v>
      </c>
      <c r="E181" s="62" t="str">
        <f t="shared" si="3"/>
        <v>LOW</v>
      </c>
      <c r="F181" s="62" t="str">
        <f t="shared" si="3"/>
        <v>MEDIUM</v>
      </c>
    </row>
    <row r="182" spans="2:6">
      <c r="B182" s="59" t="s">
        <v>127</v>
      </c>
      <c r="C182" s="60">
        <v>0</v>
      </c>
      <c r="D182" s="60">
        <v>750</v>
      </c>
      <c r="E182" s="62" t="str">
        <f t="shared" si="3"/>
        <v>LOW</v>
      </c>
      <c r="F182" s="62" t="str">
        <f t="shared" si="3"/>
        <v>MEDIUM</v>
      </c>
    </row>
    <row r="183" spans="2:6">
      <c r="B183" s="59" t="s">
        <v>123</v>
      </c>
      <c r="C183" s="60">
        <v>0</v>
      </c>
      <c r="D183" s="60">
        <v>3870</v>
      </c>
      <c r="E183" s="62" t="str">
        <f t="shared" si="3"/>
        <v>LOW</v>
      </c>
      <c r="F183" s="62" t="str">
        <f t="shared" si="3"/>
        <v>HIGH</v>
      </c>
    </row>
    <row r="184" spans="2:6">
      <c r="B184" s="59" t="s">
        <v>123</v>
      </c>
      <c r="C184" s="60">
        <v>0</v>
      </c>
      <c r="D184" s="60">
        <v>3273</v>
      </c>
      <c r="E184" s="62" t="str">
        <f t="shared" si="3"/>
        <v>LOW</v>
      </c>
      <c r="F184" s="62" t="str">
        <f t="shared" si="3"/>
        <v>HIGH</v>
      </c>
    </row>
    <row r="185" spans="2:6">
      <c r="B185" s="59" t="s">
        <v>127</v>
      </c>
      <c r="C185" s="60">
        <v>0</v>
      </c>
      <c r="D185" s="60">
        <v>406</v>
      </c>
      <c r="E185" s="62" t="str">
        <f t="shared" si="3"/>
        <v>LOW</v>
      </c>
      <c r="F185" s="62" t="str">
        <f t="shared" si="3"/>
        <v>LOW</v>
      </c>
    </row>
    <row r="186" spans="2:6">
      <c r="B186" s="59" t="s">
        <v>124</v>
      </c>
      <c r="C186" s="60">
        <v>0</v>
      </c>
      <c r="D186" s="60">
        <v>461</v>
      </c>
      <c r="E186" s="62" t="str">
        <f t="shared" si="3"/>
        <v>LOW</v>
      </c>
      <c r="F186" s="62" t="str">
        <f t="shared" si="3"/>
        <v>LOW</v>
      </c>
    </row>
    <row r="187" spans="2:6">
      <c r="B187" s="59" t="s">
        <v>124</v>
      </c>
      <c r="C187" s="60">
        <v>0</v>
      </c>
      <c r="D187" s="60">
        <v>340</v>
      </c>
      <c r="E187" s="62" t="str">
        <f t="shared" si="3"/>
        <v>LOW</v>
      </c>
      <c r="F187" s="62" t="str">
        <f t="shared" si="3"/>
        <v>LOW</v>
      </c>
    </row>
    <row r="188" spans="2:6">
      <c r="B188" s="59" t="s">
        <v>123</v>
      </c>
      <c r="C188" s="60">
        <v>0</v>
      </c>
      <c r="D188" s="60">
        <v>6490</v>
      </c>
      <c r="E188" s="62" t="str">
        <f t="shared" si="3"/>
        <v>LOW</v>
      </c>
      <c r="F188" s="62" t="str">
        <f t="shared" si="3"/>
        <v>HIGH</v>
      </c>
    </row>
    <row r="189" spans="2:6">
      <c r="B189" s="59" t="s">
        <v>123</v>
      </c>
      <c r="C189" s="60">
        <v>734</v>
      </c>
      <c r="D189" s="60">
        <v>348</v>
      </c>
      <c r="E189" s="62" t="str">
        <f t="shared" si="3"/>
        <v>MEDIUM</v>
      </c>
      <c r="F189" s="62" t="str">
        <f t="shared" si="3"/>
        <v>LOW</v>
      </c>
    </row>
    <row r="190" spans="2:6">
      <c r="B190" s="59" t="s">
        <v>124</v>
      </c>
      <c r="C190" s="60">
        <v>0</v>
      </c>
      <c r="D190" s="60">
        <v>506</v>
      </c>
      <c r="E190" s="62" t="str">
        <f t="shared" si="3"/>
        <v>LOW</v>
      </c>
      <c r="F190" s="62" t="str">
        <f t="shared" si="3"/>
        <v>MEDIUM</v>
      </c>
    </row>
    <row r="191" spans="2:6">
      <c r="B191" s="59" t="s">
        <v>128</v>
      </c>
      <c r="C191" s="60">
        <v>0</v>
      </c>
      <c r="D191" s="60">
        <v>14717</v>
      </c>
      <c r="E191" s="62" t="str">
        <f t="shared" si="3"/>
        <v>LOW</v>
      </c>
      <c r="F191" s="62" t="str">
        <f t="shared" si="3"/>
        <v>HIGH</v>
      </c>
    </row>
    <row r="192" spans="2:6">
      <c r="B192" s="59" t="s">
        <v>127</v>
      </c>
      <c r="C192" s="60">
        <v>172</v>
      </c>
      <c r="D192" s="60">
        <v>0</v>
      </c>
      <c r="E192" s="62" t="str">
        <f t="shared" si="3"/>
        <v>LOW</v>
      </c>
      <c r="F192" s="62" t="str">
        <f t="shared" si="3"/>
        <v>LOW</v>
      </c>
    </row>
    <row r="193" spans="2:6">
      <c r="B193" s="59" t="s">
        <v>125</v>
      </c>
      <c r="C193" s="60">
        <v>644</v>
      </c>
      <c r="D193" s="60">
        <v>1571</v>
      </c>
      <c r="E193" s="62" t="str">
        <f t="shared" si="3"/>
        <v>MEDIUM</v>
      </c>
      <c r="F193" s="62" t="str">
        <f t="shared" si="3"/>
        <v>MEDIUM</v>
      </c>
    </row>
    <row r="194" spans="2:6">
      <c r="B194" s="59" t="s">
        <v>125</v>
      </c>
      <c r="C194" s="60">
        <v>0</v>
      </c>
      <c r="D194" s="60">
        <v>0</v>
      </c>
      <c r="E194" s="62" t="str">
        <f t="shared" si="3"/>
        <v>LOW</v>
      </c>
      <c r="F194" s="62" t="str">
        <f t="shared" si="3"/>
        <v>LOW</v>
      </c>
    </row>
    <row r="195" spans="2:6">
      <c r="B195" s="59" t="s">
        <v>124</v>
      </c>
      <c r="C195" s="60">
        <v>617</v>
      </c>
      <c r="D195" s="60">
        <v>411</v>
      </c>
      <c r="E195" s="62" t="str">
        <f t="shared" si="3"/>
        <v>MEDIUM</v>
      </c>
      <c r="F195" s="62" t="str">
        <f t="shared" si="3"/>
        <v>LOW</v>
      </c>
    </row>
    <row r="196" spans="2:6">
      <c r="B196" s="59" t="s">
        <v>125</v>
      </c>
      <c r="C196" s="60">
        <v>0</v>
      </c>
      <c r="D196" s="60">
        <v>544</v>
      </c>
      <c r="E196" s="62" t="str">
        <f t="shared" ref="E196:F259" si="4">IF(C196&lt;500,"LOW",IF(C196&gt;2000,"HIGH","MEDIUM"))</f>
        <v>LOW</v>
      </c>
      <c r="F196" s="62" t="str">
        <f t="shared" si="4"/>
        <v>MEDIUM</v>
      </c>
    </row>
    <row r="197" spans="2:6">
      <c r="B197" s="59" t="s">
        <v>123</v>
      </c>
      <c r="C197" s="60">
        <v>586</v>
      </c>
      <c r="D197" s="60">
        <v>0</v>
      </c>
      <c r="E197" s="62" t="str">
        <f t="shared" si="4"/>
        <v>MEDIUM</v>
      </c>
      <c r="F197" s="62" t="str">
        <f t="shared" si="4"/>
        <v>LOW</v>
      </c>
    </row>
    <row r="198" spans="2:6">
      <c r="B198" s="59" t="s">
        <v>124</v>
      </c>
      <c r="C198" s="60">
        <v>0</v>
      </c>
      <c r="D198" s="60">
        <v>835</v>
      </c>
      <c r="E198" s="62" t="str">
        <f t="shared" si="4"/>
        <v>LOW</v>
      </c>
      <c r="F198" s="62" t="str">
        <f t="shared" si="4"/>
        <v>MEDIUM</v>
      </c>
    </row>
    <row r="199" spans="2:6">
      <c r="B199" s="59" t="s">
        <v>123</v>
      </c>
      <c r="C199" s="60">
        <v>0</v>
      </c>
      <c r="D199" s="60">
        <v>823</v>
      </c>
      <c r="E199" s="62" t="str">
        <f t="shared" si="4"/>
        <v>LOW</v>
      </c>
      <c r="F199" s="62" t="str">
        <f t="shared" si="4"/>
        <v>MEDIUM</v>
      </c>
    </row>
    <row r="200" spans="2:6">
      <c r="B200" s="59" t="s">
        <v>127</v>
      </c>
      <c r="C200" s="60">
        <v>0</v>
      </c>
      <c r="D200" s="60">
        <v>5180</v>
      </c>
      <c r="E200" s="62" t="str">
        <f t="shared" si="4"/>
        <v>LOW</v>
      </c>
      <c r="F200" s="62" t="str">
        <f t="shared" si="4"/>
        <v>HIGH</v>
      </c>
    </row>
    <row r="201" spans="2:6">
      <c r="B201" s="59" t="s">
        <v>123</v>
      </c>
      <c r="C201" s="60">
        <v>0</v>
      </c>
      <c r="D201" s="60">
        <v>408</v>
      </c>
      <c r="E201" s="62" t="str">
        <f t="shared" si="4"/>
        <v>LOW</v>
      </c>
      <c r="F201" s="62" t="str">
        <f t="shared" si="4"/>
        <v>LOW</v>
      </c>
    </row>
    <row r="202" spans="2:6">
      <c r="B202" s="59" t="s">
        <v>125</v>
      </c>
      <c r="C202" s="60">
        <v>0</v>
      </c>
      <c r="D202" s="60">
        <v>821</v>
      </c>
      <c r="E202" s="62" t="str">
        <f t="shared" si="4"/>
        <v>LOW</v>
      </c>
      <c r="F202" s="62" t="str">
        <f t="shared" si="4"/>
        <v>MEDIUM</v>
      </c>
    </row>
    <row r="203" spans="2:6">
      <c r="B203" s="59" t="s">
        <v>126</v>
      </c>
      <c r="C203" s="60">
        <v>522</v>
      </c>
      <c r="D203" s="60">
        <v>385</v>
      </c>
      <c r="E203" s="62" t="str">
        <f t="shared" si="4"/>
        <v>MEDIUM</v>
      </c>
      <c r="F203" s="62" t="str">
        <f t="shared" si="4"/>
        <v>LOW</v>
      </c>
    </row>
    <row r="204" spans="2:6">
      <c r="B204" s="59" t="s">
        <v>125</v>
      </c>
      <c r="C204" s="60">
        <v>585</v>
      </c>
      <c r="D204" s="60">
        <v>2223</v>
      </c>
      <c r="E204" s="62" t="str">
        <f t="shared" si="4"/>
        <v>MEDIUM</v>
      </c>
      <c r="F204" s="62" t="str">
        <f t="shared" si="4"/>
        <v>HIGH</v>
      </c>
    </row>
    <row r="205" spans="2:6">
      <c r="B205" s="59" t="s">
        <v>125</v>
      </c>
      <c r="C205" s="60">
        <v>5588</v>
      </c>
      <c r="D205" s="60">
        <v>0</v>
      </c>
      <c r="E205" s="62" t="str">
        <f t="shared" si="4"/>
        <v>HIGH</v>
      </c>
      <c r="F205" s="62" t="str">
        <f t="shared" si="4"/>
        <v>LOW</v>
      </c>
    </row>
    <row r="206" spans="2:6">
      <c r="B206" s="59" t="s">
        <v>125</v>
      </c>
      <c r="C206" s="60">
        <v>0</v>
      </c>
      <c r="D206" s="60">
        <v>605</v>
      </c>
      <c r="E206" s="62" t="str">
        <f t="shared" si="4"/>
        <v>LOW</v>
      </c>
      <c r="F206" s="62" t="str">
        <f t="shared" si="4"/>
        <v>MEDIUM</v>
      </c>
    </row>
    <row r="207" spans="2:6">
      <c r="B207" s="59" t="s">
        <v>124</v>
      </c>
      <c r="C207" s="60">
        <v>352</v>
      </c>
      <c r="D207" s="60">
        <v>7525</v>
      </c>
      <c r="E207" s="62" t="str">
        <f t="shared" si="4"/>
        <v>LOW</v>
      </c>
      <c r="F207" s="62" t="str">
        <f t="shared" si="4"/>
        <v>HIGH</v>
      </c>
    </row>
    <row r="208" spans="2:6">
      <c r="B208" s="59" t="s">
        <v>123</v>
      </c>
      <c r="C208" s="60">
        <v>0</v>
      </c>
      <c r="D208" s="60">
        <v>3529</v>
      </c>
      <c r="E208" s="62" t="str">
        <f t="shared" si="4"/>
        <v>LOW</v>
      </c>
      <c r="F208" s="62" t="str">
        <f t="shared" si="4"/>
        <v>HIGH</v>
      </c>
    </row>
    <row r="209" spans="2:6">
      <c r="B209" s="59" t="s">
        <v>127</v>
      </c>
      <c r="C209" s="60">
        <v>2715</v>
      </c>
      <c r="D209" s="60">
        <v>1435</v>
      </c>
      <c r="E209" s="62" t="str">
        <f t="shared" si="4"/>
        <v>HIGH</v>
      </c>
      <c r="F209" s="62" t="str">
        <f t="shared" si="4"/>
        <v>MEDIUM</v>
      </c>
    </row>
    <row r="210" spans="2:6">
      <c r="B210" s="59" t="s">
        <v>130</v>
      </c>
      <c r="C210" s="60">
        <v>560</v>
      </c>
      <c r="D210" s="60">
        <v>887</v>
      </c>
      <c r="E210" s="62" t="str">
        <f t="shared" si="4"/>
        <v>MEDIUM</v>
      </c>
      <c r="F210" s="62" t="str">
        <f t="shared" si="4"/>
        <v>MEDIUM</v>
      </c>
    </row>
    <row r="211" spans="2:6">
      <c r="B211" s="59" t="s">
        <v>123</v>
      </c>
      <c r="C211" s="60">
        <v>895</v>
      </c>
      <c r="D211" s="60">
        <v>243</v>
      </c>
      <c r="E211" s="62" t="str">
        <f t="shared" si="4"/>
        <v>MEDIUM</v>
      </c>
      <c r="F211" s="62" t="str">
        <f t="shared" si="4"/>
        <v>LOW</v>
      </c>
    </row>
    <row r="212" spans="2:6">
      <c r="B212" s="59" t="s">
        <v>125</v>
      </c>
      <c r="C212" s="60">
        <v>305</v>
      </c>
      <c r="D212" s="60">
        <v>4553</v>
      </c>
      <c r="E212" s="62" t="str">
        <f t="shared" si="4"/>
        <v>LOW</v>
      </c>
      <c r="F212" s="62" t="str">
        <f t="shared" si="4"/>
        <v>HIGH</v>
      </c>
    </row>
    <row r="213" spans="2:6">
      <c r="B213" s="59" t="s">
        <v>123</v>
      </c>
      <c r="C213" s="60">
        <v>0</v>
      </c>
      <c r="D213" s="60">
        <v>418</v>
      </c>
      <c r="E213" s="62" t="str">
        <f t="shared" si="4"/>
        <v>LOW</v>
      </c>
      <c r="F213" s="62" t="str">
        <f t="shared" si="4"/>
        <v>LOW</v>
      </c>
    </row>
    <row r="214" spans="2:6">
      <c r="B214" s="59" t="s">
        <v>125</v>
      </c>
      <c r="C214" s="60">
        <v>0</v>
      </c>
      <c r="D214" s="60">
        <v>771</v>
      </c>
      <c r="E214" s="62" t="str">
        <f t="shared" si="4"/>
        <v>LOW</v>
      </c>
      <c r="F214" s="62" t="str">
        <f t="shared" si="4"/>
        <v>MEDIUM</v>
      </c>
    </row>
    <row r="215" spans="2:6">
      <c r="B215" s="59" t="s">
        <v>124</v>
      </c>
      <c r="C215" s="60">
        <v>0</v>
      </c>
      <c r="D215" s="60">
        <v>463</v>
      </c>
      <c r="E215" s="62" t="str">
        <f t="shared" si="4"/>
        <v>LOW</v>
      </c>
      <c r="F215" s="62" t="str">
        <f t="shared" si="4"/>
        <v>LOW</v>
      </c>
    </row>
    <row r="216" spans="2:6">
      <c r="B216" s="59" t="s">
        <v>127</v>
      </c>
      <c r="C216" s="60">
        <v>8948</v>
      </c>
      <c r="D216" s="60">
        <v>110</v>
      </c>
      <c r="E216" s="62" t="str">
        <f t="shared" si="4"/>
        <v>HIGH</v>
      </c>
      <c r="F216" s="62" t="str">
        <f t="shared" si="4"/>
        <v>LOW</v>
      </c>
    </row>
    <row r="217" spans="2:6">
      <c r="B217" s="59" t="s">
        <v>128</v>
      </c>
      <c r="C217" s="60">
        <v>0</v>
      </c>
      <c r="D217" s="60">
        <v>10099</v>
      </c>
      <c r="E217" s="62" t="str">
        <f t="shared" si="4"/>
        <v>LOW</v>
      </c>
      <c r="F217" s="62" t="str">
        <f t="shared" si="4"/>
        <v>HIGH</v>
      </c>
    </row>
    <row r="218" spans="2:6">
      <c r="B218" s="59" t="s">
        <v>128</v>
      </c>
      <c r="C218" s="60">
        <v>0</v>
      </c>
      <c r="D218" s="60">
        <v>13428</v>
      </c>
      <c r="E218" s="62" t="str">
        <f t="shared" si="4"/>
        <v>LOW</v>
      </c>
      <c r="F218" s="62" t="str">
        <f t="shared" si="4"/>
        <v>HIGH</v>
      </c>
    </row>
    <row r="219" spans="2:6">
      <c r="B219" s="59" t="s">
        <v>123</v>
      </c>
      <c r="C219" s="60">
        <v>0</v>
      </c>
      <c r="D219" s="60">
        <v>208</v>
      </c>
      <c r="E219" s="62" t="str">
        <f t="shared" si="4"/>
        <v>LOW</v>
      </c>
      <c r="F219" s="62" t="str">
        <f t="shared" si="4"/>
        <v>LOW</v>
      </c>
    </row>
    <row r="220" spans="2:6">
      <c r="B220" s="59" t="s">
        <v>123</v>
      </c>
      <c r="C220" s="60">
        <v>0</v>
      </c>
      <c r="D220" s="60">
        <v>552</v>
      </c>
      <c r="E220" s="62" t="str">
        <f t="shared" si="4"/>
        <v>LOW</v>
      </c>
      <c r="F220" s="62" t="str">
        <f t="shared" si="4"/>
        <v>MEDIUM</v>
      </c>
    </row>
    <row r="221" spans="2:6">
      <c r="B221" s="59" t="s">
        <v>126</v>
      </c>
      <c r="C221" s="60">
        <v>0</v>
      </c>
      <c r="D221" s="60">
        <v>3105</v>
      </c>
      <c r="E221" s="62" t="str">
        <f t="shared" si="4"/>
        <v>LOW</v>
      </c>
      <c r="F221" s="62" t="str">
        <f t="shared" si="4"/>
        <v>HIGH</v>
      </c>
    </row>
    <row r="222" spans="2:6">
      <c r="B222" s="59" t="s">
        <v>123</v>
      </c>
      <c r="C222" s="60">
        <v>483</v>
      </c>
      <c r="D222" s="60">
        <v>415</v>
      </c>
      <c r="E222" s="62" t="str">
        <f t="shared" si="4"/>
        <v>LOW</v>
      </c>
      <c r="F222" s="62" t="str">
        <f t="shared" si="4"/>
        <v>LOW</v>
      </c>
    </row>
    <row r="223" spans="2:6">
      <c r="B223" s="59" t="s">
        <v>132</v>
      </c>
      <c r="C223" s="60">
        <v>0</v>
      </c>
      <c r="D223" s="60">
        <v>1238</v>
      </c>
      <c r="E223" s="62" t="str">
        <f t="shared" si="4"/>
        <v>LOW</v>
      </c>
      <c r="F223" s="62" t="str">
        <f t="shared" si="4"/>
        <v>MEDIUM</v>
      </c>
    </row>
    <row r="224" spans="2:6">
      <c r="B224" s="59" t="s">
        <v>126</v>
      </c>
      <c r="C224" s="60">
        <v>0</v>
      </c>
      <c r="D224" s="60">
        <v>238</v>
      </c>
      <c r="E224" s="62" t="str">
        <f t="shared" si="4"/>
        <v>LOW</v>
      </c>
      <c r="F224" s="62" t="str">
        <f t="shared" si="4"/>
        <v>LOW</v>
      </c>
    </row>
    <row r="225" spans="2:6">
      <c r="B225" s="59" t="s">
        <v>124</v>
      </c>
      <c r="C225" s="60">
        <v>0</v>
      </c>
      <c r="D225" s="60">
        <v>127</v>
      </c>
      <c r="E225" s="62" t="str">
        <f t="shared" si="4"/>
        <v>LOW</v>
      </c>
      <c r="F225" s="62" t="str">
        <f t="shared" si="4"/>
        <v>LOW</v>
      </c>
    </row>
    <row r="226" spans="2:6">
      <c r="B226" s="59" t="s">
        <v>127</v>
      </c>
      <c r="C226" s="60">
        <v>663</v>
      </c>
      <c r="D226" s="60">
        <v>0</v>
      </c>
      <c r="E226" s="62" t="str">
        <f t="shared" si="4"/>
        <v>MEDIUM</v>
      </c>
      <c r="F226" s="62" t="str">
        <f t="shared" si="4"/>
        <v>LOW</v>
      </c>
    </row>
    <row r="227" spans="2:6">
      <c r="B227" s="59" t="s">
        <v>125</v>
      </c>
      <c r="C227" s="60">
        <v>624</v>
      </c>
      <c r="D227" s="60">
        <v>785</v>
      </c>
      <c r="E227" s="62" t="str">
        <f t="shared" si="4"/>
        <v>MEDIUM</v>
      </c>
      <c r="F227" s="62" t="str">
        <f t="shared" si="4"/>
        <v>MEDIUM</v>
      </c>
    </row>
    <row r="228" spans="2:6">
      <c r="B228" s="59" t="s">
        <v>129</v>
      </c>
      <c r="C228" s="60">
        <v>0</v>
      </c>
      <c r="D228" s="60">
        <v>718</v>
      </c>
      <c r="E228" s="62" t="str">
        <f t="shared" si="4"/>
        <v>LOW</v>
      </c>
      <c r="F228" s="62" t="str">
        <f t="shared" si="4"/>
        <v>MEDIUM</v>
      </c>
    </row>
    <row r="229" spans="2:6">
      <c r="B229" s="59" t="s">
        <v>124</v>
      </c>
      <c r="C229" s="60">
        <v>0</v>
      </c>
      <c r="D229" s="60">
        <v>493</v>
      </c>
      <c r="E229" s="62" t="str">
        <f t="shared" si="4"/>
        <v>LOW</v>
      </c>
      <c r="F229" s="62" t="str">
        <f t="shared" si="4"/>
        <v>LOW</v>
      </c>
    </row>
    <row r="230" spans="2:6">
      <c r="B230" s="59" t="s">
        <v>123</v>
      </c>
      <c r="C230" s="60">
        <v>152</v>
      </c>
      <c r="D230" s="60">
        <v>757</v>
      </c>
      <c r="E230" s="62" t="str">
        <f t="shared" si="4"/>
        <v>LOW</v>
      </c>
      <c r="F230" s="62" t="str">
        <f t="shared" si="4"/>
        <v>MEDIUM</v>
      </c>
    </row>
    <row r="231" spans="2:6">
      <c r="B231" s="59" t="s">
        <v>125</v>
      </c>
      <c r="C231" s="60">
        <v>0</v>
      </c>
      <c r="D231" s="60">
        <v>9125</v>
      </c>
      <c r="E231" s="62" t="str">
        <f t="shared" si="4"/>
        <v>LOW</v>
      </c>
      <c r="F231" s="62" t="str">
        <f t="shared" si="4"/>
        <v>HIGH</v>
      </c>
    </row>
    <row r="232" spans="2:6">
      <c r="B232" s="59" t="s">
        <v>123</v>
      </c>
      <c r="C232" s="60">
        <v>0</v>
      </c>
      <c r="D232" s="60">
        <v>364</v>
      </c>
      <c r="E232" s="62" t="str">
        <f t="shared" si="4"/>
        <v>LOW</v>
      </c>
      <c r="F232" s="62" t="str">
        <f t="shared" si="4"/>
        <v>LOW</v>
      </c>
    </row>
    <row r="233" spans="2:6">
      <c r="B233" s="59" t="s">
        <v>127</v>
      </c>
      <c r="C233" s="60">
        <v>498</v>
      </c>
      <c r="D233" s="60">
        <v>598</v>
      </c>
      <c r="E233" s="62" t="str">
        <f t="shared" si="4"/>
        <v>LOW</v>
      </c>
      <c r="F233" s="62" t="str">
        <f t="shared" si="4"/>
        <v>MEDIUM</v>
      </c>
    </row>
    <row r="234" spans="2:6">
      <c r="B234" s="59" t="s">
        <v>125</v>
      </c>
      <c r="C234" s="60">
        <v>0</v>
      </c>
      <c r="D234" s="60">
        <v>374</v>
      </c>
      <c r="E234" s="62" t="str">
        <f t="shared" si="4"/>
        <v>LOW</v>
      </c>
      <c r="F234" s="62" t="str">
        <f t="shared" si="4"/>
        <v>LOW</v>
      </c>
    </row>
    <row r="235" spans="2:6">
      <c r="B235" s="59" t="s">
        <v>123</v>
      </c>
      <c r="C235" s="60">
        <v>156</v>
      </c>
      <c r="D235" s="60">
        <v>0</v>
      </c>
      <c r="E235" s="62" t="str">
        <f t="shared" si="4"/>
        <v>LOW</v>
      </c>
      <c r="F235" s="62" t="str">
        <f t="shared" si="4"/>
        <v>LOW</v>
      </c>
    </row>
    <row r="236" spans="2:6">
      <c r="B236" s="59" t="s">
        <v>128</v>
      </c>
      <c r="C236" s="60">
        <v>1336</v>
      </c>
      <c r="D236" s="60">
        <v>0</v>
      </c>
      <c r="E236" s="62" t="str">
        <f t="shared" si="4"/>
        <v>MEDIUM</v>
      </c>
      <c r="F236" s="62" t="str">
        <f t="shared" si="4"/>
        <v>LOW</v>
      </c>
    </row>
    <row r="237" spans="2:6">
      <c r="B237" s="59" t="s">
        <v>125</v>
      </c>
      <c r="C237" s="60">
        <v>0</v>
      </c>
      <c r="D237" s="60">
        <v>508</v>
      </c>
      <c r="E237" s="62" t="str">
        <f t="shared" si="4"/>
        <v>LOW</v>
      </c>
      <c r="F237" s="62" t="str">
        <f t="shared" si="4"/>
        <v>MEDIUM</v>
      </c>
    </row>
    <row r="238" spans="2:6">
      <c r="B238" s="59" t="s">
        <v>123</v>
      </c>
      <c r="C238" s="60">
        <v>0</v>
      </c>
      <c r="D238" s="60">
        <v>956</v>
      </c>
      <c r="E238" s="62" t="str">
        <f t="shared" si="4"/>
        <v>LOW</v>
      </c>
      <c r="F238" s="62" t="str">
        <f t="shared" si="4"/>
        <v>MEDIUM</v>
      </c>
    </row>
    <row r="239" spans="2:6">
      <c r="B239" s="59" t="s">
        <v>124</v>
      </c>
      <c r="C239" s="60">
        <v>0</v>
      </c>
      <c r="D239" s="60">
        <v>636</v>
      </c>
      <c r="E239" s="62" t="str">
        <f t="shared" si="4"/>
        <v>LOW</v>
      </c>
      <c r="F239" s="62" t="str">
        <f t="shared" si="4"/>
        <v>MEDIUM</v>
      </c>
    </row>
    <row r="240" spans="2:6">
      <c r="B240" s="59" t="s">
        <v>125</v>
      </c>
      <c r="C240" s="60">
        <v>2641</v>
      </c>
      <c r="D240" s="60">
        <v>0</v>
      </c>
      <c r="E240" s="62" t="str">
        <f t="shared" si="4"/>
        <v>HIGH</v>
      </c>
      <c r="F240" s="62" t="str">
        <f t="shared" si="4"/>
        <v>LOW</v>
      </c>
    </row>
    <row r="241" spans="2:6">
      <c r="B241" s="59" t="s">
        <v>128</v>
      </c>
      <c r="C241" s="60">
        <v>0</v>
      </c>
      <c r="D241" s="60">
        <v>1519</v>
      </c>
      <c r="E241" s="62" t="str">
        <f t="shared" si="4"/>
        <v>LOW</v>
      </c>
      <c r="F241" s="62" t="str">
        <f t="shared" si="4"/>
        <v>MEDIUM</v>
      </c>
    </row>
    <row r="242" spans="2:6">
      <c r="B242" s="59" t="s">
        <v>127</v>
      </c>
      <c r="C242" s="60">
        <v>0</v>
      </c>
      <c r="D242" s="60">
        <v>922</v>
      </c>
      <c r="E242" s="62" t="str">
        <f t="shared" si="4"/>
        <v>LOW</v>
      </c>
      <c r="F242" s="62" t="str">
        <f t="shared" si="4"/>
        <v>MEDIUM</v>
      </c>
    </row>
    <row r="243" spans="2:6">
      <c r="B243" s="59" t="s">
        <v>124</v>
      </c>
      <c r="C243" s="60">
        <v>0</v>
      </c>
      <c r="D243" s="60">
        <v>180</v>
      </c>
      <c r="E243" s="62" t="str">
        <f t="shared" si="4"/>
        <v>LOW</v>
      </c>
      <c r="F243" s="62" t="str">
        <f t="shared" si="4"/>
        <v>LOW</v>
      </c>
    </row>
    <row r="244" spans="2:6">
      <c r="B244" s="59" t="s">
        <v>128</v>
      </c>
      <c r="C244" s="60">
        <v>0</v>
      </c>
      <c r="D244" s="60">
        <v>701</v>
      </c>
      <c r="E244" s="62" t="str">
        <f t="shared" si="4"/>
        <v>LOW</v>
      </c>
      <c r="F244" s="62" t="str">
        <f t="shared" si="4"/>
        <v>MEDIUM</v>
      </c>
    </row>
    <row r="245" spans="2:6">
      <c r="B245" s="59" t="s">
        <v>123</v>
      </c>
      <c r="C245" s="60">
        <v>0</v>
      </c>
      <c r="D245" s="60">
        <v>296</v>
      </c>
      <c r="E245" s="62" t="str">
        <f t="shared" si="4"/>
        <v>LOW</v>
      </c>
      <c r="F245" s="62" t="str">
        <f t="shared" si="4"/>
        <v>LOW</v>
      </c>
    </row>
    <row r="246" spans="2:6">
      <c r="B246" s="59" t="s">
        <v>123</v>
      </c>
      <c r="C246" s="60">
        <v>887</v>
      </c>
      <c r="D246" s="60">
        <v>519</v>
      </c>
      <c r="E246" s="62" t="str">
        <f t="shared" si="4"/>
        <v>MEDIUM</v>
      </c>
      <c r="F246" s="62" t="str">
        <f t="shared" si="4"/>
        <v>MEDIUM</v>
      </c>
    </row>
    <row r="247" spans="2:6">
      <c r="B247" s="59" t="s">
        <v>127</v>
      </c>
      <c r="C247" s="60">
        <v>0</v>
      </c>
      <c r="D247" s="60">
        <v>800</v>
      </c>
      <c r="E247" s="62" t="str">
        <f t="shared" si="4"/>
        <v>LOW</v>
      </c>
      <c r="F247" s="62" t="str">
        <f t="shared" si="4"/>
        <v>MEDIUM</v>
      </c>
    </row>
    <row r="248" spans="2:6">
      <c r="B248" s="59" t="s">
        <v>124</v>
      </c>
      <c r="C248" s="60">
        <v>0</v>
      </c>
      <c r="D248" s="60">
        <v>736</v>
      </c>
      <c r="E248" s="62" t="str">
        <f t="shared" si="4"/>
        <v>LOW</v>
      </c>
      <c r="F248" s="62" t="str">
        <f t="shared" si="4"/>
        <v>MEDIUM</v>
      </c>
    </row>
    <row r="249" spans="2:6">
      <c r="B249" s="59" t="s">
        <v>123</v>
      </c>
      <c r="C249" s="60">
        <v>0</v>
      </c>
      <c r="D249" s="60">
        <v>11838</v>
      </c>
      <c r="E249" s="62" t="str">
        <f t="shared" si="4"/>
        <v>LOW</v>
      </c>
      <c r="F249" s="62" t="str">
        <f t="shared" si="4"/>
        <v>HIGH</v>
      </c>
    </row>
    <row r="250" spans="2:6">
      <c r="B250" s="59" t="s">
        <v>123</v>
      </c>
      <c r="C250" s="60">
        <v>0</v>
      </c>
      <c r="D250" s="60">
        <v>364</v>
      </c>
      <c r="E250" s="62" t="str">
        <f t="shared" si="4"/>
        <v>LOW</v>
      </c>
      <c r="F250" s="62" t="str">
        <f t="shared" si="4"/>
        <v>LOW</v>
      </c>
    </row>
    <row r="251" spans="2:6">
      <c r="B251" s="59" t="s">
        <v>125</v>
      </c>
      <c r="C251" s="60">
        <v>18408</v>
      </c>
      <c r="D251" s="60">
        <v>212</v>
      </c>
      <c r="E251" s="62" t="str">
        <f t="shared" si="4"/>
        <v>HIGH</v>
      </c>
      <c r="F251" s="62" t="str">
        <f t="shared" si="4"/>
        <v>LOW</v>
      </c>
    </row>
    <row r="252" spans="2:6">
      <c r="B252" s="59" t="s">
        <v>125</v>
      </c>
      <c r="C252" s="60">
        <v>497</v>
      </c>
      <c r="D252" s="60">
        <v>888</v>
      </c>
      <c r="E252" s="62" t="str">
        <f t="shared" si="4"/>
        <v>LOW</v>
      </c>
      <c r="F252" s="62" t="str">
        <f t="shared" si="4"/>
        <v>MEDIUM</v>
      </c>
    </row>
    <row r="253" spans="2:6">
      <c r="B253" s="59" t="s">
        <v>128</v>
      </c>
      <c r="C253" s="60">
        <v>0</v>
      </c>
      <c r="D253" s="60">
        <v>999</v>
      </c>
      <c r="E253" s="62" t="str">
        <f t="shared" si="4"/>
        <v>LOW</v>
      </c>
      <c r="F253" s="62" t="str">
        <f t="shared" si="4"/>
        <v>MEDIUM</v>
      </c>
    </row>
    <row r="254" spans="2:6">
      <c r="B254" s="59" t="s">
        <v>123</v>
      </c>
      <c r="C254" s="60">
        <v>946</v>
      </c>
      <c r="D254" s="60">
        <v>0</v>
      </c>
      <c r="E254" s="62" t="str">
        <f t="shared" si="4"/>
        <v>MEDIUM</v>
      </c>
      <c r="F254" s="62" t="str">
        <f t="shared" si="4"/>
        <v>LOW</v>
      </c>
    </row>
    <row r="255" spans="2:6">
      <c r="B255" s="59" t="s">
        <v>127</v>
      </c>
      <c r="C255" s="60">
        <v>986</v>
      </c>
      <c r="D255" s="60">
        <v>578</v>
      </c>
      <c r="E255" s="62" t="str">
        <f t="shared" si="4"/>
        <v>MEDIUM</v>
      </c>
      <c r="F255" s="62" t="str">
        <f t="shared" si="4"/>
        <v>MEDIUM</v>
      </c>
    </row>
    <row r="256" spans="2:6">
      <c r="B256" s="59" t="s">
        <v>126</v>
      </c>
      <c r="C256" s="60">
        <v>8122</v>
      </c>
      <c r="D256" s="60">
        <v>136</v>
      </c>
      <c r="E256" s="62" t="str">
        <f t="shared" si="4"/>
        <v>HIGH</v>
      </c>
      <c r="F256" s="62" t="str">
        <f t="shared" si="4"/>
        <v>LOW</v>
      </c>
    </row>
    <row r="257" spans="2:6">
      <c r="B257" s="59" t="s">
        <v>124</v>
      </c>
      <c r="C257" s="60">
        <v>0</v>
      </c>
      <c r="D257" s="60">
        <v>734</v>
      </c>
      <c r="E257" s="62" t="str">
        <f t="shared" si="4"/>
        <v>LOW</v>
      </c>
      <c r="F257" s="62" t="str">
        <f t="shared" si="4"/>
        <v>MEDIUM</v>
      </c>
    </row>
    <row r="258" spans="2:6">
      <c r="B258" s="59" t="s">
        <v>127</v>
      </c>
      <c r="C258" s="60">
        <v>778</v>
      </c>
      <c r="D258" s="60">
        <v>861</v>
      </c>
      <c r="E258" s="62" t="str">
        <f t="shared" si="4"/>
        <v>MEDIUM</v>
      </c>
      <c r="F258" s="62" t="str">
        <f t="shared" si="4"/>
        <v>MEDIUM</v>
      </c>
    </row>
    <row r="259" spans="2:6">
      <c r="B259" s="59" t="s">
        <v>130</v>
      </c>
      <c r="C259" s="60">
        <v>645</v>
      </c>
      <c r="D259" s="60">
        <v>855</v>
      </c>
      <c r="E259" s="62" t="str">
        <f t="shared" si="4"/>
        <v>MEDIUM</v>
      </c>
      <c r="F259" s="62" t="str">
        <f t="shared" si="4"/>
        <v>MEDIUM</v>
      </c>
    </row>
    <row r="260" spans="2:6">
      <c r="B260" s="59" t="s">
        <v>124</v>
      </c>
      <c r="C260" s="60">
        <v>0</v>
      </c>
      <c r="D260" s="60">
        <v>4486</v>
      </c>
      <c r="E260" s="62" t="str">
        <f t="shared" ref="E260:F323" si="5">IF(C260&lt;500,"LOW",IF(C260&gt;2000,"HIGH","MEDIUM"))</f>
        <v>LOW</v>
      </c>
      <c r="F260" s="62" t="str">
        <f t="shared" si="5"/>
        <v>HIGH</v>
      </c>
    </row>
    <row r="261" spans="2:6">
      <c r="B261" s="59" t="s">
        <v>125</v>
      </c>
      <c r="C261" s="60">
        <v>682</v>
      </c>
      <c r="D261" s="60">
        <v>2017</v>
      </c>
      <c r="E261" s="62" t="str">
        <f t="shared" si="5"/>
        <v>MEDIUM</v>
      </c>
      <c r="F261" s="62" t="str">
        <f t="shared" si="5"/>
        <v>HIGH</v>
      </c>
    </row>
    <row r="262" spans="2:6">
      <c r="B262" s="59" t="s">
        <v>125</v>
      </c>
      <c r="C262" s="60">
        <v>19812</v>
      </c>
      <c r="D262" s="60">
        <v>0</v>
      </c>
      <c r="E262" s="62" t="str">
        <f t="shared" si="5"/>
        <v>HIGH</v>
      </c>
      <c r="F262" s="62" t="str">
        <f t="shared" si="5"/>
        <v>LOW</v>
      </c>
    </row>
    <row r="263" spans="2:6">
      <c r="B263" s="59" t="s">
        <v>127</v>
      </c>
      <c r="C263" s="60">
        <v>0</v>
      </c>
      <c r="D263" s="60">
        <v>500</v>
      </c>
      <c r="E263" s="62" t="str">
        <f t="shared" si="5"/>
        <v>LOW</v>
      </c>
      <c r="F263" s="62" t="str">
        <f t="shared" si="5"/>
        <v>MEDIUM</v>
      </c>
    </row>
    <row r="264" spans="2:6">
      <c r="B264" s="59" t="s">
        <v>128</v>
      </c>
      <c r="C264" s="60">
        <v>0</v>
      </c>
      <c r="D264" s="60">
        <v>859</v>
      </c>
      <c r="E264" s="62" t="str">
        <f t="shared" si="5"/>
        <v>LOW</v>
      </c>
      <c r="F264" s="62" t="str">
        <f t="shared" si="5"/>
        <v>MEDIUM</v>
      </c>
    </row>
    <row r="265" spans="2:6">
      <c r="B265" s="59" t="s">
        <v>127</v>
      </c>
      <c r="C265" s="60">
        <v>859</v>
      </c>
      <c r="D265" s="60">
        <v>3305</v>
      </c>
      <c r="E265" s="62" t="str">
        <f t="shared" si="5"/>
        <v>MEDIUM</v>
      </c>
      <c r="F265" s="62" t="str">
        <f t="shared" si="5"/>
        <v>HIGH</v>
      </c>
    </row>
    <row r="266" spans="2:6">
      <c r="B266" s="59" t="s">
        <v>123</v>
      </c>
      <c r="C266" s="60">
        <v>0</v>
      </c>
      <c r="D266" s="60">
        <v>1218</v>
      </c>
      <c r="E266" s="62" t="str">
        <f t="shared" si="5"/>
        <v>LOW</v>
      </c>
      <c r="F266" s="62" t="str">
        <f t="shared" si="5"/>
        <v>MEDIUM</v>
      </c>
    </row>
    <row r="267" spans="2:6">
      <c r="B267" s="59" t="s">
        <v>125</v>
      </c>
      <c r="C267" s="60">
        <v>0</v>
      </c>
      <c r="D267" s="60">
        <v>9016</v>
      </c>
      <c r="E267" s="62" t="str">
        <f t="shared" si="5"/>
        <v>LOW</v>
      </c>
      <c r="F267" s="62" t="str">
        <f t="shared" si="5"/>
        <v>HIGH</v>
      </c>
    </row>
    <row r="268" spans="2:6">
      <c r="B268" s="59" t="s">
        <v>125</v>
      </c>
      <c r="C268" s="60">
        <v>0</v>
      </c>
      <c r="D268" s="60">
        <v>11587</v>
      </c>
      <c r="E268" s="62" t="str">
        <f t="shared" si="5"/>
        <v>LOW</v>
      </c>
      <c r="F268" s="62" t="str">
        <f t="shared" si="5"/>
        <v>HIGH</v>
      </c>
    </row>
    <row r="269" spans="2:6">
      <c r="B269" s="59" t="s">
        <v>124</v>
      </c>
      <c r="C269" s="60">
        <v>0</v>
      </c>
      <c r="D269" s="60">
        <v>8944</v>
      </c>
      <c r="E269" s="62" t="str">
        <f t="shared" si="5"/>
        <v>LOW</v>
      </c>
      <c r="F269" s="62" t="str">
        <f t="shared" si="5"/>
        <v>HIGH</v>
      </c>
    </row>
    <row r="270" spans="2:6">
      <c r="B270" s="59" t="s">
        <v>129</v>
      </c>
      <c r="C270" s="60">
        <v>0</v>
      </c>
      <c r="D270" s="60">
        <v>807</v>
      </c>
      <c r="E270" s="62" t="str">
        <f t="shared" si="5"/>
        <v>LOW</v>
      </c>
      <c r="F270" s="62" t="str">
        <f t="shared" si="5"/>
        <v>MEDIUM</v>
      </c>
    </row>
    <row r="271" spans="2:6">
      <c r="B271" s="59" t="s">
        <v>123</v>
      </c>
      <c r="C271" s="60">
        <v>0</v>
      </c>
      <c r="D271" s="60">
        <v>867</v>
      </c>
      <c r="E271" s="62" t="str">
        <f t="shared" si="5"/>
        <v>LOW</v>
      </c>
      <c r="F271" s="62" t="str">
        <f t="shared" si="5"/>
        <v>MEDIUM</v>
      </c>
    </row>
    <row r="272" spans="2:6">
      <c r="B272" s="59" t="s">
        <v>123</v>
      </c>
      <c r="C272" s="60">
        <v>795</v>
      </c>
      <c r="D272" s="60">
        <v>16804</v>
      </c>
      <c r="E272" s="62" t="str">
        <f t="shared" si="5"/>
        <v>MEDIUM</v>
      </c>
      <c r="F272" s="62" t="str">
        <f t="shared" si="5"/>
        <v>HIGH</v>
      </c>
    </row>
    <row r="273" spans="2:6">
      <c r="B273" s="59" t="s">
        <v>124</v>
      </c>
      <c r="C273" s="60">
        <v>0</v>
      </c>
      <c r="D273" s="60">
        <v>347</v>
      </c>
      <c r="E273" s="62" t="str">
        <f t="shared" si="5"/>
        <v>LOW</v>
      </c>
      <c r="F273" s="62" t="str">
        <f t="shared" si="5"/>
        <v>LOW</v>
      </c>
    </row>
    <row r="274" spans="2:6">
      <c r="B274" s="59" t="s">
        <v>124</v>
      </c>
      <c r="C274" s="60">
        <v>0</v>
      </c>
      <c r="D274" s="60">
        <v>836</v>
      </c>
      <c r="E274" s="62" t="str">
        <f t="shared" si="5"/>
        <v>LOW</v>
      </c>
      <c r="F274" s="62" t="str">
        <f t="shared" si="5"/>
        <v>MEDIUM</v>
      </c>
    </row>
    <row r="275" spans="2:6">
      <c r="B275" s="59" t="s">
        <v>124</v>
      </c>
      <c r="C275" s="60">
        <v>0</v>
      </c>
      <c r="D275" s="60">
        <v>142</v>
      </c>
      <c r="E275" s="62" t="str">
        <f t="shared" si="5"/>
        <v>LOW</v>
      </c>
      <c r="F275" s="62" t="str">
        <f t="shared" si="5"/>
        <v>LOW</v>
      </c>
    </row>
    <row r="276" spans="2:6">
      <c r="B276" s="59" t="s">
        <v>124</v>
      </c>
      <c r="C276" s="60">
        <v>0</v>
      </c>
      <c r="D276" s="60">
        <v>169</v>
      </c>
      <c r="E276" s="62" t="str">
        <f t="shared" si="5"/>
        <v>LOW</v>
      </c>
      <c r="F276" s="62" t="str">
        <f t="shared" si="5"/>
        <v>LOW</v>
      </c>
    </row>
    <row r="277" spans="2:6">
      <c r="B277" s="59" t="s">
        <v>130</v>
      </c>
      <c r="C277" s="60">
        <v>852</v>
      </c>
      <c r="D277" s="60">
        <v>3613</v>
      </c>
      <c r="E277" s="62" t="str">
        <f t="shared" si="5"/>
        <v>MEDIUM</v>
      </c>
      <c r="F277" s="62" t="str">
        <f t="shared" si="5"/>
        <v>HIGH</v>
      </c>
    </row>
    <row r="278" spans="2:6">
      <c r="B278" s="59" t="s">
        <v>126</v>
      </c>
      <c r="C278" s="60">
        <v>0</v>
      </c>
      <c r="D278" s="60">
        <v>403</v>
      </c>
      <c r="E278" s="62" t="str">
        <f t="shared" si="5"/>
        <v>LOW</v>
      </c>
      <c r="F278" s="62" t="str">
        <f t="shared" si="5"/>
        <v>LOW</v>
      </c>
    </row>
    <row r="279" spans="2:6">
      <c r="B279" s="59" t="s">
        <v>123</v>
      </c>
      <c r="C279" s="60">
        <v>0</v>
      </c>
      <c r="D279" s="60">
        <v>836</v>
      </c>
      <c r="E279" s="62" t="str">
        <f t="shared" si="5"/>
        <v>LOW</v>
      </c>
      <c r="F279" s="62" t="str">
        <f t="shared" si="5"/>
        <v>MEDIUM</v>
      </c>
    </row>
    <row r="280" spans="2:6">
      <c r="B280" s="59" t="s">
        <v>125</v>
      </c>
      <c r="C280" s="60">
        <v>425</v>
      </c>
      <c r="D280" s="60">
        <v>0</v>
      </c>
      <c r="E280" s="62" t="str">
        <f t="shared" si="5"/>
        <v>LOW</v>
      </c>
      <c r="F280" s="62" t="str">
        <f t="shared" si="5"/>
        <v>LOW</v>
      </c>
    </row>
    <row r="281" spans="2:6">
      <c r="B281" s="59" t="s">
        <v>127</v>
      </c>
      <c r="C281" s="60">
        <v>0</v>
      </c>
      <c r="D281" s="60">
        <v>11481</v>
      </c>
      <c r="E281" s="62" t="str">
        <f t="shared" si="5"/>
        <v>LOW</v>
      </c>
      <c r="F281" s="62" t="str">
        <f t="shared" si="5"/>
        <v>HIGH</v>
      </c>
    </row>
    <row r="282" spans="2:6">
      <c r="B282" s="59" t="s">
        <v>127</v>
      </c>
      <c r="C282" s="60">
        <v>0</v>
      </c>
      <c r="D282" s="60">
        <v>3285</v>
      </c>
      <c r="E282" s="62" t="str">
        <f t="shared" si="5"/>
        <v>LOW</v>
      </c>
      <c r="F282" s="62" t="str">
        <f t="shared" si="5"/>
        <v>HIGH</v>
      </c>
    </row>
    <row r="283" spans="2:6">
      <c r="B283" s="59" t="s">
        <v>126</v>
      </c>
      <c r="C283" s="60">
        <v>0</v>
      </c>
      <c r="D283" s="60">
        <v>164</v>
      </c>
      <c r="E283" s="62" t="str">
        <f t="shared" si="5"/>
        <v>LOW</v>
      </c>
      <c r="F283" s="62" t="str">
        <f t="shared" si="5"/>
        <v>LOW</v>
      </c>
    </row>
    <row r="284" spans="2:6">
      <c r="B284" s="59" t="s">
        <v>125</v>
      </c>
      <c r="C284" s="60">
        <v>11072</v>
      </c>
      <c r="D284" s="60">
        <v>891</v>
      </c>
      <c r="E284" s="62" t="str">
        <f t="shared" si="5"/>
        <v>HIGH</v>
      </c>
      <c r="F284" s="62" t="str">
        <f t="shared" si="5"/>
        <v>MEDIUM</v>
      </c>
    </row>
    <row r="285" spans="2:6">
      <c r="B285" s="59" t="s">
        <v>128</v>
      </c>
      <c r="C285" s="60">
        <v>0</v>
      </c>
      <c r="D285" s="60">
        <v>0</v>
      </c>
      <c r="E285" s="62" t="str">
        <f t="shared" si="5"/>
        <v>LOW</v>
      </c>
      <c r="F285" s="62" t="str">
        <f t="shared" si="5"/>
        <v>LOW</v>
      </c>
    </row>
    <row r="286" spans="2:6">
      <c r="B286" s="59" t="s">
        <v>128</v>
      </c>
      <c r="C286" s="60">
        <v>219</v>
      </c>
      <c r="D286" s="60">
        <v>841</v>
      </c>
      <c r="E286" s="62" t="str">
        <f t="shared" si="5"/>
        <v>LOW</v>
      </c>
      <c r="F286" s="62" t="str">
        <f t="shared" si="5"/>
        <v>MEDIUM</v>
      </c>
    </row>
    <row r="287" spans="2:6">
      <c r="B287" s="59" t="s">
        <v>125</v>
      </c>
      <c r="C287" s="60">
        <v>8060</v>
      </c>
      <c r="D287" s="60">
        <v>607</v>
      </c>
      <c r="E287" s="62" t="str">
        <f t="shared" si="5"/>
        <v>HIGH</v>
      </c>
      <c r="F287" s="62" t="str">
        <f t="shared" si="5"/>
        <v>MEDIUM</v>
      </c>
    </row>
    <row r="288" spans="2:6">
      <c r="B288" s="59" t="s">
        <v>125</v>
      </c>
      <c r="C288" s="60">
        <v>0</v>
      </c>
      <c r="D288" s="60">
        <v>486</v>
      </c>
      <c r="E288" s="62" t="str">
        <f t="shared" si="5"/>
        <v>LOW</v>
      </c>
      <c r="F288" s="62" t="str">
        <f t="shared" si="5"/>
        <v>LOW</v>
      </c>
    </row>
    <row r="289" spans="2:6">
      <c r="B289" s="59" t="s">
        <v>125</v>
      </c>
      <c r="C289" s="60">
        <v>0</v>
      </c>
      <c r="D289" s="60">
        <v>108</v>
      </c>
      <c r="E289" s="62" t="str">
        <f t="shared" si="5"/>
        <v>LOW</v>
      </c>
      <c r="F289" s="62" t="str">
        <f t="shared" si="5"/>
        <v>LOW</v>
      </c>
    </row>
    <row r="290" spans="2:6">
      <c r="B290" s="59" t="s">
        <v>123</v>
      </c>
      <c r="C290" s="60">
        <v>0</v>
      </c>
      <c r="D290" s="60">
        <v>0</v>
      </c>
      <c r="E290" s="62" t="str">
        <f t="shared" si="5"/>
        <v>LOW</v>
      </c>
      <c r="F290" s="62" t="str">
        <f t="shared" si="5"/>
        <v>LOW</v>
      </c>
    </row>
    <row r="291" spans="2:6">
      <c r="B291" s="59" t="s">
        <v>125</v>
      </c>
      <c r="C291" s="60">
        <v>0</v>
      </c>
      <c r="D291" s="60">
        <v>113</v>
      </c>
      <c r="E291" s="62" t="str">
        <f t="shared" si="5"/>
        <v>LOW</v>
      </c>
      <c r="F291" s="62" t="str">
        <f t="shared" si="5"/>
        <v>LOW</v>
      </c>
    </row>
    <row r="292" spans="2:6">
      <c r="B292" s="59" t="s">
        <v>125</v>
      </c>
      <c r="C292" s="60">
        <v>1613</v>
      </c>
      <c r="D292" s="60">
        <v>0</v>
      </c>
      <c r="E292" s="62" t="str">
        <f t="shared" si="5"/>
        <v>MEDIUM</v>
      </c>
      <c r="F292" s="62" t="str">
        <f t="shared" si="5"/>
        <v>LOW</v>
      </c>
    </row>
    <row r="293" spans="2:6">
      <c r="B293" s="59" t="s">
        <v>124</v>
      </c>
      <c r="C293" s="60">
        <v>757</v>
      </c>
      <c r="D293" s="60">
        <v>208</v>
      </c>
      <c r="E293" s="62" t="str">
        <f t="shared" si="5"/>
        <v>MEDIUM</v>
      </c>
      <c r="F293" s="62" t="str">
        <f t="shared" si="5"/>
        <v>LOW</v>
      </c>
    </row>
    <row r="294" spans="2:6">
      <c r="B294" s="59" t="s">
        <v>131</v>
      </c>
      <c r="C294" s="60">
        <v>0</v>
      </c>
      <c r="D294" s="60">
        <v>603</v>
      </c>
      <c r="E294" s="62" t="str">
        <f t="shared" si="5"/>
        <v>LOW</v>
      </c>
      <c r="F294" s="62" t="str">
        <f t="shared" si="5"/>
        <v>MEDIUM</v>
      </c>
    </row>
    <row r="295" spans="2:6">
      <c r="B295" s="59" t="s">
        <v>125</v>
      </c>
      <c r="C295" s="60">
        <v>0</v>
      </c>
      <c r="D295" s="60">
        <v>343</v>
      </c>
      <c r="E295" s="62" t="str">
        <f t="shared" si="5"/>
        <v>LOW</v>
      </c>
      <c r="F295" s="62" t="str">
        <f t="shared" si="5"/>
        <v>LOW</v>
      </c>
    </row>
    <row r="296" spans="2:6">
      <c r="B296" s="59" t="s">
        <v>126</v>
      </c>
      <c r="C296" s="60">
        <v>977</v>
      </c>
      <c r="D296" s="60">
        <v>463</v>
      </c>
      <c r="E296" s="62" t="str">
        <f t="shared" si="5"/>
        <v>MEDIUM</v>
      </c>
      <c r="F296" s="62" t="str">
        <f t="shared" si="5"/>
        <v>LOW</v>
      </c>
    </row>
    <row r="297" spans="2:6">
      <c r="B297" s="59" t="s">
        <v>126</v>
      </c>
      <c r="C297" s="60">
        <v>197</v>
      </c>
      <c r="D297" s="60">
        <v>0</v>
      </c>
      <c r="E297" s="62" t="str">
        <f t="shared" si="5"/>
        <v>LOW</v>
      </c>
      <c r="F297" s="62" t="str">
        <f t="shared" si="5"/>
        <v>LOW</v>
      </c>
    </row>
    <row r="298" spans="2:6">
      <c r="B298" s="59" t="s">
        <v>124</v>
      </c>
      <c r="C298" s="60">
        <v>0</v>
      </c>
      <c r="D298" s="60">
        <v>299</v>
      </c>
      <c r="E298" s="62" t="str">
        <f t="shared" si="5"/>
        <v>LOW</v>
      </c>
      <c r="F298" s="62" t="str">
        <f t="shared" si="5"/>
        <v>LOW</v>
      </c>
    </row>
    <row r="299" spans="2:6">
      <c r="B299" s="59" t="s">
        <v>125</v>
      </c>
      <c r="C299" s="60">
        <v>0</v>
      </c>
      <c r="D299" s="60">
        <v>490</v>
      </c>
      <c r="E299" s="62" t="str">
        <f t="shared" si="5"/>
        <v>LOW</v>
      </c>
      <c r="F299" s="62" t="str">
        <f t="shared" si="5"/>
        <v>LOW</v>
      </c>
    </row>
    <row r="300" spans="2:6">
      <c r="B300" s="59" t="s">
        <v>123</v>
      </c>
      <c r="C300" s="60">
        <v>0</v>
      </c>
      <c r="D300" s="60">
        <v>6628</v>
      </c>
      <c r="E300" s="62" t="str">
        <f t="shared" si="5"/>
        <v>LOW</v>
      </c>
      <c r="F300" s="62" t="str">
        <f t="shared" si="5"/>
        <v>HIGH</v>
      </c>
    </row>
    <row r="301" spans="2:6">
      <c r="B301" s="59" t="s">
        <v>127</v>
      </c>
      <c r="C301" s="60">
        <v>0</v>
      </c>
      <c r="D301" s="60">
        <v>859</v>
      </c>
      <c r="E301" s="62" t="str">
        <f t="shared" si="5"/>
        <v>LOW</v>
      </c>
      <c r="F301" s="62" t="str">
        <f t="shared" si="5"/>
        <v>MEDIUM</v>
      </c>
    </row>
    <row r="302" spans="2:6">
      <c r="B302" s="59" t="s">
        <v>125</v>
      </c>
      <c r="C302" s="60">
        <v>0</v>
      </c>
      <c r="D302" s="60">
        <v>750</v>
      </c>
      <c r="E302" s="62" t="str">
        <f t="shared" si="5"/>
        <v>LOW</v>
      </c>
      <c r="F302" s="62" t="str">
        <f t="shared" si="5"/>
        <v>MEDIUM</v>
      </c>
    </row>
    <row r="303" spans="2:6">
      <c r="B303" s="59" t="s">
        <v>123</v>
      </c>
      <c r="C303" s="60">
        <v>256</v>
      </c>
      <c r="D303" s="60">
        <v>954</v>
      </c>
      <c r="E303" s="62" t="str">
        <f t="shared" si="5"/>
        <v>LOW</v>
      </c>
      <c r="F303" s="62" t="str">
        <f t="shared" si="5"/>
        <v>MEDIUM</v>
      </c>
    </row>
    <row r="304" spans="2:6">
      <c r="B304" s="59" t="s">
        <v>125</v>
      </c>
      <c r="C304" s="60">
        <v>296</v>
      </c>
      <c r="D304" s="60">
        <v>591</v>
      </c>
      <c r="E304" s="62" t="str">
        <f t="shared" si="5"/>
        <v>LOW</v>
      </c>
      <c r="F304" s="62" t="str">
        <f t="shared" si="5"/>
        <v>MEDIUM</v>
      </c>
    </row>
    <row r="305" spans="2:6">
      <c r="B305" s="59" t="s">
        <v>124</v>
      </c>
      <c r="C305" s="60">
        <v>0</v>
      </c>
      <c r="D305" s="60">
        <v>13970</v>
      </c>
      <c r="E305" s="62" t="str">
        <f t="shared" si="5"/>
        <v>LOW</v>
      </c>
      <c r="F305" s="62" t="str">
        <f t="shared" si="5"/>
        <v>HIGH</v>
      </c>
    </row>
    <row r="306" spans="2:6">
      <c r="B306" s="59" t="s">
        <v>125</v>
      </c>
      <c r="C306" s="60">
        <v>0</v>
      </c>
      <c r="D306" s="60">
        <v>857</v>
      </c>
      <c r="E306" s="62" t="str">
        <f t="shared" si="5"/>
        <v>LOW</v>
      </c>
      <c r="F306" s="62" t="str">
        <f t="shared" si="5"/>
        <v>MEDIUM</v>
      </c>
    </row>
    <row r="307" spans="2:6">
      <c r="B307" s="59" t="s">
        <v>124</v>
      </c>
      <c r="C307" s="60">
        <v>0</v>
      </c>
      <c r="D307" s="60">
        <v>5857</v>
      </c>
      <c r="E307" s="62" t="str">
        <f t="shared" si="5"/>
        <v>LOW</v>
      </c>
      <c r="F307" s="62" t="str">
        <f t="shared" si="5"/>
        <v>HIGH</v>
      </c>
    </row>
    <row r="308" spans="2:6">
      <c r="B308" s="59" t="s">
        <v>123</v>
      </c>
      <c r="C308" s="60">
        <v>298</v>
      </c>
      <c r="D308" s="60">
        <v>3326</v>
      </c>
      <c r="E308" s="62" t="str">
        <f t="shared" si="5"/>
        <v>LOW</v>
      </c>
      <c r="F308" s="62" t="str">
        <f t="shared" si="5"/>
        <v>HIGH</v>
      </c>
    </row>
    <row r="309" spans="2:6">
      <c r="B309" s="59" t="s">
        <v>123</v>
      </c>
      <c r="C309" s="60">
        <v>0</v>
      </c>
      <c r="D309" s="60">
        <v>726</v>
      </c>
      <c r="E309" s="62" t="str">
        <f t="shared" si="5"/>
        <v>LOW</v>
      </c>
      <c r="F309" s="62" t="str">
        <f t="shared" si="5"/>
        <v>MEDIUM</v>
      </c>
    </row>
    <row r="310" spans="2:6">
      <c r="B310" s="59" t="s">
        <v>124</v>
      </c>
      <c r="C310" s="60">
        <v>8636</v>
      </c>
      <c r="D310" s="60">
        <v>214</v>
      </c>
      <c r="E310" s="62" t="str">
        <f t="shared" si="5"/>
        <v>HIGH</v>
      </c>
      <c r="F310" s="62" t="str">
        <f t="shared" si="5"/>
        <v>LOW</v>
      </c>
    </row>
    <row r="311" spans="2:6">
      <c r="B311" s="59" t="s">
        <v>125</v>
      </c>
      <c r="C311" s="60">
        <v>0</v>
      </c>
      <c r="D311" s="60">
        <v>207</v>
      </c>
      <c r="E311" s="62" t="str">
        <f t="shared" si="5"/>
        <v>LOW</v>
      </c>
      <c r="F311" s="62" t="str">
        <f t="shared" si="5"/>
        <v>LOW</v>
      </c>
    </row>
    <row r="312" spans="2:6">
      <c r="B312" s="59" t="s">
        <v>125</v>
      </c>
      <c r="C312" s="60">
        <v>0</v>
      </c>
      <c r="D312" s="60">
        <v>713</v>
      </c>
      <c r="E312" s="62" t="str">
        <f t="shared" si="5"/>
        <v>LOW</v>
      </c>
      <c r="F312" s="62" t="str">
        <f t="shared" si="5"/>
        <v>MEDIUM</v>
      </c>
    </row>
    <row r="313" spans="2:6">
      <c r="B313" s="59" t="s">
        <v>125</v>
      </c>
      <c r="C313" s="60">
        <v>19766</v>
      </c>
      <c r="D313" s="60">
        <v>2141</v>
      </c>
      <c r="E313" s="62" t="str">
        <f t="shared" si="5"/>
        <v>HIGH</v>
      </c>
      <c r="F313" s="62" t="str">
        <f t="shared" si="5"/>
        <v>HIGH</v>
      </c>
    </row>
    <row r="314" spans="2:6">
      <c r="B314" s="59" t="s">
        <v>125</v>
      </c>
      <c r="C314" s="60">
        <v>0</v>
      </c>
      <c r="D314" s="60">
        <v>483</v>
      </c>
      <c r="E314" s="62" t="str">
        <f t="shared" si="5"/>
        <v>LOW</v>
      </c>
      <c r="F314" s="62" t="str">
        <f t="shared" si="5"/>
        <v>LOW</v>
      </c>
    </row>
    <row r="315" spans="2:6">
      <c r="B315" s="59" t="s">
        <v>125</v>
      </c>
      <c r="C315" s="60">
        <v>0</v>
      </c>
      <c r="D315" s="60">
        <v>127</v>
      </c>
      <c r="E315" s="62" t="str">
        <f t="shared" si="5"/>
        <v>LOW</v>
      </c>
      <c r="F315" s="62" t="str">
        <f t="shared" si="5"/>
        <v>LOW</v>
      </c>
    </row>
    <row r="316" spans="2:6">
      <c r="B316" s="59" t="s">
        <v>124</v>
      </c>
      <c r="C316" s="60">
        <v>0</v>
      </c>
      <c r="D316" s="60">
        <v>367</v>
      </c>
      <c r="E316" s="62" t="str">
        <f t="shared" si="5"/>
        <v>LOW</v>
      </c>
      <c r="F316" s="62" t="str">
        <f t="shared" si="5"/>
        <v>LOW</v>
      </c>
    </row>
    <row r="317" spans="2:6">
      <c r="B317" s="59" t="s">
        <v>123</v>
      </c>
      <c r="C317" s="60">
        <v>0</v>
      </c>
      <c r="D317" s="60">
        <v>813</v>
      </c>
      <c r="E317" s="62" t="str">
        <f t="shared" si="5"/>
        <v>LOW</v>
      </c>
      <c r="F317" s="62" t="str">
        <f t="shared" si="5"/>
        <v>MEDIUM</v>
      </c>
    </row>
    <row r="318" spans="2:6">
      <c r="B318" s="59" t="s">
        <v>124</v>
      </c>
      <c r="C318" s="60">
        <v>4089</v>
      </c>
      <c r="D318" s="60">
        <v>0</v>
      </c>
      <c r="E318" s="62" t="str">
        <f t="shared" si="5"/>
        <v>HIGH</v>
      </c>
      <c r="F318" s="62" t="str">
        <f t="shared" si="5"/>
        <v>LOW</v>
      </c>
    </row>
    <row r="319" spans="2:6">
      <c r="B319" s="59" t="s">
        <v>125</v>
      </c>
      <c r="C319" s="60">
        <v>0</v>
      </c>
      <c r="D319" s="60">
        <v>102</v>
      </c>
      <c r="E319" s="62" t="str">
        <f t="shared" si="5"/>
        <v>LOW</v>
      </c>
      <c r="F319" s="62" t="str">
        <f t="shared" si="5"/>
        <v>LOW</v>
      </c>
    </row>
    <row r="320" spans="2:6">
      <c r="B320" s="59" t="s">
        <v>129</v>
      </c>
      <c r="C320" s="60">
        <v>271</v>
      </c>
      <c r="D320" s="60">
        <v>759</v>
      </c>
      <c r="E320" s="62" t="str">
        <f t="shared" si="5"/>
        <v>LOW</v>
      </c>
      <c r="F320" s="62" t="str">
        <f t="shared" si="5"/>
        <v>MEDIUM</v>
      </c>
    </row>
    <row r="321" spans="2:6">
      <c r="B321" s="59" t="s">
        <v>125</v>
      </c>
      <c r="C321" s="60">
        <v>949</v>
      </c>
      <c r="D321" s="60">
        <v>0</v>
      </c>
      <c r="E321" s="62" t="str">
        <f t="shared" si="5"/>
        <v>MEDIUM</v>
      </c>
      <c r="F321" s="62" t="str">
        <f t="shared" si="5"/>
        <v>LOW</v>
      </c>
    </row>
    <row r="322" spans="2:6">
      <c r="B322" s="59" t="s">
        <v>123</v>
      </c>
      <c r="C322" s="60">
        <v>0</v>
      </c>
      <c r="D322" s="60">
        <v>503</v>
      </c>
      <c r="E322" s="62" t="str">
        <f t="shared" si="5"/>
        <v>LOW</v>
      </c>
      <c r="F322" s="62" t="str">
        <f t="shared" si="5"/>
        <v>MEDIUM</v>
      </c>
    </row>
    <row r="323" spans="2:6">
      <c r="B323" s="59" t="s">
        <v>123</v>
      </c>
      <c r="C323" s="60">
        <v>911</v>
      </c>
      <c r="D323" s="60">
        <v>823</v>
      </c>
      <c r="E323" s="62" t="str">
        <f t="shared" si="5"/>
        <v>MEDIUM</v>
      </c>
      <c r="F323" s="62" t="str">
        <f t="shared" si="5"/>
        <v>MEDIUM</v>
      </c>
    </row>
    <row r="324" spans="2:6">
      <c r="B324" s="59" t="s">
        <v>125</v>
      </c>
      <c r="C324" s="60">
        <v>0</v>
      </c>
      <c r="D324" s="60">
        <v>693</v>
      </c>
      <c r="E324" s="62" t="str">
        <f t="shared" ref="E324:F387" si="6">IF(C324&lt;500,"LOW",IF(C324&gt;2000,"HIGH","MEDIUM"))</f>
        <v>LOW</v>
      </c>
      <c r="F324" s="62" t="str">
        <f t="shared" si="6"/>
        <v>MEDIUM</v>
      </c>
    </row>
    <row r="325" spans="2:6">
      <c r="B325" s="59" t="s">
        <v>128</v>
      </c>
      <c r="C325" s="60">
        <v>0</v>
      </c>
      <c r="D325" s="60">
        <v>973</v>
      </c>
      <c r="E325" s="62" t="str">
        <f t="shared" si="6"/>
        <v>LOW</v>
      </c>
      <c r="F325" s="62" t="str">
        <f t="shared" si="6"/>
        <v>MEDIUM</v>
      </c>
    </row>
    <row r="326" spans="2:6">
      <c r="B326" s="59" t="s">
        <v>125</v>
      </c>
      <c r="C326" s="60">
        <v>0</v>
      </c>
      <c r="D326" s="60">
        <v>648</v>
      </c>
      <c r="E326" s="62" t="str">
        <f t="shared" si="6"/>
        <v>LOW</v>
      </c>
      <c r="F326" s="62" t="str">
        <f t="shared" si="6"/>
        <v>MEDIUM</v>
      </c>
    </row>
    <row r="327" spans="2:6">
      <c r="B327" s="59" t="s">
        <v>130</v>
      </c>
      <c r="C327" s="60">
        <v>0</v>
      </c>
      <c r="D327" s="60">
        <v>523</v>
      </c>
      <c r="E327" s="62" t="str">
        <f t="shared" si="6"/>
        <v>LOW</v>
      </c>
      <c r="F327" s="62" t="str">
        <f t="shared" si="6"/>
        <v>MEDIUM</v>
      </c>
    </row>
    <row r="328" spans="2:6">
      <c r="B328" s="59" t="s">
        <v>128</v>
      </c>
      <c r="C328" s="60">
        <v>271</v>
      </c>
      <c r="D328" s="60">
        <v>7090</v>
      </c>
      <c r="E328" s="62" t="str">
        <f t="shared" si="6"/>
        <v>LOW</v>
      </c>
      <c r="F328" s="62" t="str">
        <f t="shared" si="6"/>
        <v>HIGH</v>
      </c>
    </row>
    <row r="329" spans="2:6">
      <c r="B329" s="59" t="s">
        <v>123</v>
      </c>
      <c r="C329" s="60">
        <v>0</v>
      </c>
      <c r="D329" s="60">
        <v>596</v>
      </c>
      <c r="E329" s="62" t="str">
        <f t="shared" si="6"/>
        <v>LOW</v>
      </c>
      <c r="F329" s="62" t="str">
        <f t="shared" si="6"/>
        <v>MEDIUM</v>
      </c>
    </row>
    <row r="330" spans="2:6">
      <c r="B330" s="59" t="s">
        <v>128</v>
      </c>
      <c r="C330" s="60">
        <v>0</v>
      </c>
      <c r="D330" s="60">
        <v>904</v>
      </c>
      <c r="E330" s="62" t="str">
        <f t="shared" si="6"/>
        <v>LOW</v>
      </c>
      <c r="F330" s="62" t="str">
        <f t="shared" si="6"/>
        <v>MEDIUM</v>
      </c>
    </row>
    <row r="331" spans="2:6">
      <c r="B331" s="59" t="s">
        <v>125</v>
      </c>
      <c r="C331" s="60">
        <v>0</v>
      </c>
      <c r="D331" s="60">
        <v>541</v>
      </c>
      <c r="E331" s="62" t="str">
        <f t="shared" si="6"/>
        <v>LOW</v>
      </c>
      <c r="F331" s="62" t="str">
        <f t="shared" si="6"/>
        <v>MEDIUM</v>
      </c>
    </row>
    <row r="332" spans="2:6">
      <c r="B332" s="59" t="s">
        <v>124</v>
      </c>
      <c r="C332" s="60">
        <v>0</v>
      </c>
      <c r="D332" s="60">
        <v>154</v>
      </c>
      <c r="E332" s="62" t="str">
        <f t="shared" si="6"/>
        <v>LOW</v>
      </c>
      <c r="F332" s="62" t="str">
        <f t="shared" si="6"/>
        <v>LOW</v>
      </c>
    </row>
    <row r="333" spans="2:6">
      <c r="B333" s="59" t="s">
        <v>125</v>
      </c>
      <c r="C333" s="60">
        <v>4802</v>
      </c>
      <c r="D333" s="60">
        <v>0</v>
      </c>
      <c r="E333" s="62" t="str">
        <f t="shared" si="6"/>
        <v>HIGH</v>
      </c>
      <c r="F333" s="62" t="str">
        <f t="shared" si="6"/>
        <v>LOW</v>
      </c>
    </row>
    <row r="334" spans="2:6">
      <c r="B334" s="59" t="s">
        <v>127</v>
      </c>
      <c r="C334" s="60">
        <v>177</v>
      </c>
      <c r="D334" s="60">
        <v>0</v>
      </c>
      <c r="E334" s="62" t="str">
        <f t="shared" si="6"/>
        <v>LOW</v>
      </c>
      <c r="F334" s="62" t="str">
        <f t="shared" si="6"/>
        <v>LOW</v>
      </c>
    </row>
    <row r="335" spans="2:6">
      <c r="B335" s="59" t="s">
        <v>123</v>
      </c>
      <c r="C335" s="60">
        <v>0</v>
      </c>
      <c r="D335" s="60">
        <v>337</v>
      </c>
      <c r="E335" s="62" t="str">
        <f t="shared" si="6"/>
        <v>LOW</v>
      </c>
      <c r="F335" s="62" t="str">
        <f t="shared" si="6"/>
        <v>LOW</v>
      </c>
    </row>
    <row r="336" spans="2:6">
      <c r="B336" s="59" t="s">
        <v>125</v>
      </c>
      <c r="C336" s="60">
        <v>0</v>
      </c>
      <c r="D336" s="60">
        <v>716</v>
      </c>
      <c r="E336" s="62" t="str">
        <f t="shared" si="6"/>
        <v>LOW</v>
      </c>
      <c r="F336" s="62" t="str">
        <f t="shared" si="6"/>
        <v>MEDIUM</v>
      </c>
    </row>
    <row r="337" spans="2:6">
      <c r="B337" s="59" t="s">
        <v>126</v>
      </c>
      <c r="C337" s="60">
        <v>996</v>
      </c>
      <c r="D337" s="60">
        <v>837</v>
      </c>
      <c r="E337" s="62" t="str">
        <f t="shared" si="6"/>
        <v>MEDIUM</v>
      </c>
      <c r="F337" s="62" t="str">
        <f t="shared" si="6"/>
        <v>MEDIUM</v>
      </c>
    </row>
    <row r="338" spans="2:6">
      <c r="B338" s="59" t="s">
        <v>126</v>
      </c>
      <c r="C338" s="60">
        <v>705</v>
      </c>
      <c r="D338" s="60">
        <v>0</v>
      </c>
      <c r="E338" s="62" t="str">
        <f t="shared" si="6"/>
        <v>MEDIUM</v>
      </c>
      <c r="F338" s="62" t="str">
        <f t="shared" si="6"/>
        <v>LOW</v>
      </c>
    </row>
    <row r="339" spans="2:6">
      <c r="B339" s="59" t="s">
        <v>124</v>
      </c>
      <c r="C339" s="60">
        <v>0</v>
      </c>
      <c r="D339" s="60">
        <v>7710</v>
      </c>
      <c r="E339" s="62" t="str">
        <f t="shared" si="6"/>
        <v>LOW</v>
      </c>
      <c r="F339" s="62" t="str">
        <f t="shared" si="6"/>
        <v>HIGH</v>
      </c>
    </row>
    <row r="340" spans="2:6">
      <c r="B340" s="59" t="s">
        <v>125</v>
      </c>
      <c r="C340" s="60">
        <v>0</v>
      </c>
      <c r="D340" s="60">
        <v>531</v>
      </c>
      <c r="E340" s="62" t="str">
        <f t="shared" si="6"/>
        <v>LOW</v>
      </c>
      <c r="F340" s="62" t="str">
        <f t="shared" si="6"/>
        <v>MEDIUM</v>
      </c>
    </row>
    <row r="341" spans="2:6">
      <c r="B341" s="59" t="s">
        <v>123</v>
      </c>
      <c r="C341" s="60">
        <v>5960</v>
      </c>
      <c r="D341" s="60">
        <v>129</v>
      </c>
      <c r="E341" s="62" t="str">
        <f t="shared" si="6"/>
        <v>HIGH</v>
      </c>
      <c r="F341" s="62" t="str">
        <f t="shared" si="6"/>
        <v>LOW</v>
      </c>
    </row>
    <row r="342" spans="2:6">
      <c r="B342" s="59" t="s">
        <v>124</v>
      </c>
      <c r="C342" s="60">
        <v>0</v>
      </c>
      <c r="D342" s="60">
        <v>941</v>
      </c>
      <c r="E342" s="62" t="str">
        <f t="shared" si="6"/>
        <v>LOW</v>
      </c>
      <c r="F342" s="62" t="str">
        <f t="shared" si="6"/>
        <v>MEDIUM</v>
      </c>
    </row>
    <row r="343" spans="2:6">
      <c r="B343" s="59" t="s">
        <v>124</v>
      </c>
      <c r="C343" s="60">
        <v>759</v>
      </c>
      <c r="D343" s="60">
        <v>596</v>
      </c>
      <c r="E343" s="62" t="str">
        <f t="shared" si="6"/>
        <v>MEDIUM</v>
      </c>
      <c r="F343" s="62" t="str">
        <f t="shared" si="6"/>
        <v>MEDIUM</v>
      </c>
    </row>
    <row r="344" spans="2:6">
      <c r="B344" s="59" t="s">
        <v>124</v>
      </c>
      <c r="C344" s="60">
        <v>0</v>
      </c>
      <c r="D344" s="60">
        <v>987</v>
      </c>
      <c r="E344" s="62" t="str">
        <f t="shared" si="6"/>
        <v>LOW</v>
      </c>
      <c r="F344" s="62" t="str">
        <f t="shared" si="6"/>
        <v>MEDIUM</v>
      </c>
    </row>
    <row r="345" spans="2:6">
      <c r="B345" s="59" t="s">
        <v>123</v>
      </c>
      <c r="C345" s="60">
        <v>651</v>
      </c>
      <c r="D345" s="60">
        <v>0</v>
      </c>
      <c r="E345" s="62" t="str">
        <f t="shared" si="6"/>
        <v>MEDIUM</v>
      </c>
      <c r="F345" s="62" t="str">
        <f t="shared" si="6"/>
        <v>LOW</v>
      </c>
    </row>
    <row r="346" spans="2:6">
      <c r="B346" s="59" t="s">
        <v>127</v>
      </c>
      <c r="C346" s="60">
        <v>257</v>
      </c>
      <c r="D346" s="60">
        <v>460</v>
      </c>
      <c r="E346" s="62" t="str">
        <f t="shared" si="6"/>
        <v>LOW</v>
      </c>
      <c r="F346" s="62" t="str">
        <f t="shared" si="6"/>
        <v>LOW</v>
      </c>
    </row>
    <row r="347" spans="2:6">
      <c r="B347" s="59" t="s">
        <v>123</v>
      </c>
      <c r="C347" s="60">
        <v>955</v>
      </c>
      <c r="D347" s="60">
        <v>0</v>
      </c>
      <c r="E347" s="62" t="str">
        <f t="shared" si="6"/>
        <v>MEDIUM</v>
      </c>
      <c r="F347" s="62" t="str">
        <f t="shared" si="6"/>
        <v>LOW</v>
      </c>
    </row>
    <row r="348" spans="2:6">
      <c r="B348" s="59" t="s">
        <v>123</v>
      </c>
      <c r="C348" s="60">
        <v>0</v>
      </c>
      <c r="D348" s="60">
        <v>798</v>
      </c>
      <c r="E348" s="62" t="str">
        <f t="shared" si="6"/>
        <v>LOW</v>
      </c>
      <c r="F348" s="62" t="str">
        <f t="shared" si="6"/>
        <v>MEDIUM</v>
      </c>
    </row>
    <row r="349" spans="2:6">
      <c r="B349" s="59" t="s">
        <v>123</v>
      </c>
      <c r="C349" s="60">
        <v>8249</v>
      </c>
      <c r="D349" s="60">
        <v>0</v>
      </c>
      <c r="E349" s="62" t="str">
        <f t="shared" si="6"/>
        <v>HIGH</v>
      </c>
      <c r="F349" s="62" t="str">
        <f t="shared" si="6"/>
        <v>LOW</v>
      </c>
    </row>
    <row r="350" spans="2:6">
      <c r="B350" s="59" t="s">
        <v>123</v>
      </c>
      <c r="C350" s="60">
        <v>0</v>
      </c>
      <c r="D350" s="60">
        <v>959</v>
      </c>
      <c r="E350" s="62" t="str">
        <f t="shared" si="6"/>
        <v>LOW</v>
      </c>
      <c r="F350" s="62" t="str">
        <f t="shared" si="6"/>
        <v>MEDIUM</v>
      </c>
    </row>
    <row r="351" spans="2:6">
      <c r="B351" s="59" t="s">
        <v>123</v>
      </c>
      <c r="C351" s="60">
        <v>956</v>
      </c>
      <c r="D351" s="60">
        <v>1482</v>
      </c>
      <c r="E351" s="62" t="str">
        <f t="shared" si="6"/>
        <v>MEDIUM</v>
      </c>
      <c r="F351" s="62" t="str">
        <f t="shared" si="6"/>
        <v>MEDIUM</v>
      </c>
    </row>
    <row r="352" spans="2:6">
      <c r="B352" s="59" t="s">
        <v>125</v>
      </c>
      <c r="C352" s="60">
        <v>382</v>
      </c>
      <c r="D352" s="60">
        <v>883</v>
      </c>
      <c r="E352" s="62" t="str">
        <f t="shared" si="6"/>
        <v>LOW</v>
      </c>
      <c r="F352" s="62" t="str">
        <f t="shared" si="6"/>
        <v>MEDIUM</v>
      </c>
    </row>
    <row r="353" spans="2:6">
      <c r="B353" s="59" t="s">
        <v>124</v>
      </c>
      <c r="C353" s="60">
        <v>0</v>
      </c>
      <c r="D353" s="60">
        <v>12721</v>
      </c>
      <c r="E353" s="62" t="str">
        <f t="shared" si="6"/>
        <v>LOW</v>
      </c>
      <c r="F353" s="62" t="str">
        <f t="shared" si="6"/>
        <v>HIGH</v>
      </c>
    </row>
    <row r="354" spans="2:6">
      <c r="B354" s="59" t="s">
        <v>126</v>
      </c>
      <c r="C354" s="60">
        <v>842</v>
      </c>
      <c r="D354" s="60">
        <v>0</v>
      </c>
      <c r="E354" s="62" t="str">
        <f t="shared" si="6"/>
        <v>MEDIUM</v>
      </c>
      <c r="F354" s="62" t="str">
        <f t="shared" si="6"/>
        <v>LOW</v>
      </c>
    </row>
    <row r="355" spans="2:6">
      <c r="B355" s="59" t="s">
        <v>129</v>
      </c>
      <c r="C355" s="60">
        <v>3111</v>
      </c>
      <c r="D355" s="60">
        <v>0</v>
      </c>
      <c r="E355" s="62" t="str">
        <f t="shared" si="6"/>
        <v>HIGH</v>
      </c>
      <c r="F355" s="62" t="str">
        <f t="shared" si="6"/>
        <v>LOW</v>
      </c>
    </row>
    <row r="356" spans="2:6">
      <c r="B356" s="59" t="s">
        <v>123</v>
      </c>
      <c r="C356" s="60">
        <v>0</v>
      </c>
      <c r="D356" s="60">
        <v>302</v>
      </c>
      <c r="E356" s="62" t="str">
        <f t="shared" si="6"/>
        <v>LOW</v>
      </c>
      <c r="F356" s="62" t="str">
        <f t="shared" si="6"/>
        <v>LOW</v>
      </c>
    </row>
    <row r="357" spans="2:6">
      <c r="B357" s="59" t="s">
        <v>124</v>
      </c>
      <c r="C357" s="60">
        <v>0</v>
      </c>
      <c r="D357" s="60">
        <v>538</v>
      </c>
      <c r="E357" s="62" t="str">
        <f t="shared" si="6"/>
        <v>LOW</v>
      </c>
      <c r="F357" s="62" t="str">
        <f t="shared" si="6"/>
        <v>MEDIUM</v>
      </c>
    </row>
    <row r="358" spans="2:6">
      <c r="B358" s="59" t="s">
        <v>123</v>
      </c>
      <c r="C358" s="60">
        <v>2846</v>
      </c>
      <c r="D358" s="60">
        <v>0</v>
      </c>
      <c r="E358" s="62" t="str">
        <f t="shared" si="6"/>
        <v>HIGH</v>
      </c>
      <c r="F358" s="62" t="str">
        <f t="shared" si="6"/>
        <v>LOW</v>
      </c>
    </row>
    <row r="359" spans="2:6">
      <c r="B359" s="59" t="s">
        <v>123</v>
      </c>
      <c r="C359" s="60">
        <v>231</v>
      </c>
      <c r="D359" s="60">
        <v>702</v>
      </c>
      <c r="E359" s="62" t="str">
        <f t="shared" si="6"/>
        <v>LOW</v>
      </c>
      <c r="F359" s="62" t="str">
        <f t="shared" si="6"/>
        <v>MEDIUM</v>
      </c>
    </row>
    <row r="360" spans="2:6">
      <c r="B360" s="59" t="s">
        <v>129</v>
      </c>
      <c r="C360" s="60">
        <v>0</v>
      </c>
      <c r="D360" s="60">
        <v>2688</v>
      </c>
      <c r="E360" s="62" t="str">
        <f t="shared" si="6"/>
        <v>LOW</v>
      </c>
      <c r="F360" s="62" t="str">
        <f t="shared" si="6"/>
        <v>HIGH</v>
      </c>
    </row>
    <row r="361" spans="2:6">
      <c r="B361" s="59" t="s">
        <v>123</v>
      </c>
      <c r="C361" s="60">
        <v>17366</v>
      </c>
      <c r="D361" s="60">
        <v>0</v>
      </c>
      <c r="E361" s="62" t="str">
        <f t="shared" si="6"/>
        <v>HIGH</v>
      </c>
      <c r="F361" s="62" t="str">
        <f t="shared" si="6"/>
        <v>LOW</v>
      </c>
    </row>
    <row r="362" spans="2:6">
      <c r="B362" s="59" t="s">
        <v>123</v>
      </c>
      <c r="C362" s="60">
        <v>0</v>
      </c>
      <c r="D362" s="60">
        <v>425</v>
      </c>
      <c r="E362" s="62" t="str">
        <f t="shared" si="6"/>
        <v>LOW</v>
      </c>
      <c r="F362" s="62" t="str">
        <f t="shared" si="6"/>
        <v>LOW</v>
      </c>
    </row>
    <row r="363" spans="2:6">
      <c r="B363" s="59" t="s">
        <v>125</v>
      </c>
      <c r="C363" s="60">
        <v>332</v>
      </c>
      <c r="D363" s="60">
        <v>214</v>
      </c>
      <c r="E363" s="62" t="str">
        <f t="shared" si="6"/>
        <v>LOW</v>
      </c>
      <c r="F363" s="62" t="str">
        <f t="shared" si="6"/>
        <v>LOW</v>
      </c>
    </row>
    <row r="364" spans="2:6">
      <c r="B364" s="59" t="s">
        <v>123</v>
      </c>
      <c r="C364" s="60">
        <v>242</v>
      </c>
      <c r="D364" s="60">
        <v>0</v>
      </c>
      <c r="E364" s="62" t="str">
        <f t="shared" si="6"/>
        <v>LOW</v>
      </c>
      <c r="F364" s="62" t="str">
        <f t="shared" si="6"/>
        <v>LOW</v>
      </c>
    </row>
    <row r="365" spans="2:6">
      <c r="B365" s="59" t="s">
        <v>125</v>
      </c>
      <c r="C365" s="60">
        <v>0</v>
      </c>
      <c r="D365" s="60">
        <v>272</v>
      </c>
      <c r="E365" s="62" t="str">
        <f t="shared" si="6"/>
        <v>LOW</v>
      </c>
      <c r="F365" s="62" t="str">
        <f t="shared" si="6"/>
        <v>LOW</v>
      </c>
    </row>
    <row r="366" spans="2:6">
      <c r="B366" s="59" t="s">
        <v>127</v>
      </c>
      <c r="C366" s="60">
        <v>929</v>
      </c>
      <c r="D366" s="60">
        <v>124</v>
      </c>
      <c r="E366" s="62" t="str">
        <f t="shared" si="6"/>
        <v>MEDIUM</v>
      </c>
      <c r="F366" s="62" t="str">
        <f t="shared" si="6"/>
        <v>LOW</v>
      </c>
    </row>
    <row r="367" spans="2:6">
      <c r="B367" s="59" t="s">
        <v>123</v>
      </c>
      <c r="C367" s="60">
        <v>0</v>
      </c>
      <c r="D367" s="60">
        <v>17124</v>
      </c>
      <c r="E367" s="62" t="str">
        <f t="shared" si="6"/>
        <v>LOW</v>
      </c>
      <c r="F367" s="62" t="str">
        <f t="shared" si="6"/>
        <v>HIGH</v>
      </c>
    </row>
    <row r="368" spans="2:6">
      <c r="B368" s="59" t="s">
        <v>128</v>
      </c>
      <c r="C368" s="60">
        <v>0</v>
      </c>
      <c r="D368" s="60">
        <v>612</v>
      </c>
      <c r="E368" s="62" t="str">
        <f t="shared" si="6"/>
        <v>LOW</v>
      </c>
      <c r="F368" s="62" t="str">
        <f t="shared" si="6"/>
        <v>MEDIUM</v>
      </c>
    </row>
    <row r="369" spans="2:6">
      <c r="B369" s="59" t="s">
        <v>125</v>
      </c>
      <c r="C369" s="60">
        <v>0</v>
      </c>
      <c r="D369" s="60">
        <v>862</v>
      </c>
      <c r="E369" s="62" t="str">
        <f t="shared" si="6"/>
        <v>LOW</v>
      </c>
      <c r="F369" s="62" t="str">
        <f t="shared" si="6"/>
        <v>MEDIUM</v>
      </c>
    </row>
    <row r="370" spans="2:6">
      <c r="B370" s="59" t="s">
        <v>124</v>
      </c>
      <c r="C370" s="60">
        <v>0</v>
      </c>
      <c r="D370" s="60">
        <v>146</v>
      </c>
      <c r="E370" s="62" t="str">
        <f t="shared" si="6"/>
        <v>LOW</v>
      </c>
      <c r="F370" s="62" t="str">
        <f t="shared" si="6"/>
        <v>LOW</v>
      </c>
    </row>
    <row r="371" spans="2:6">
      <c r="B371" s="59" t="s">
        <v>125</v>
      </c>
      <c r="C371" s="60">
        <v>0</v>
      </c>
      <c r="D371" s="60">
        <v>14190</v>
      </c>
      <c r="E371" s="62" t="str">
        <f t="shared" si="6"/>
        <v>LOW</v>
      </c>
      <c r="F371" s="62" t="str">
        <f t="shared" si="6"/>
        <v>HIGH</v>
      </c>
    </row>
    <row r="372" spans="2:6">
      <c r="B372" s="59" t="s">
        <v>128</v>
      </c>
      <c r="C372" s="60">
        <v>0</v>
      </c>
      <c r="D372" s="60">
        <v>396</v>
      </c>
      <c r="E372" s="62" t="str">
        <f t="shared" si="6"/>
        <v>LOW</v>
      </c>
      <c r="F372" s="62" t="str">
        <f t="shared" si="6"/>
        <v>LOW</v>
      </c>
    </row>
    <row r="373" spans="2:6">
      <c r="B373" s="59" t="s">
        <v>123</v>
      </c>
      <c r="C373" s="60">
        <v>0</v>
      </c>
      <c r="D373" s="60">
        <v>519</v>
      </c>
      <c r="E373" s="62" t="str">
        <f t="shared" si="6"/>
        <v>LOW</v>
      </c>
      <c r="F373" s="62" t="str">
        <f t="shared" si="6"/>
        <v>MEDIUM</v>
      </c>
    </row>
    <row r="374" spans="2:6">
      <c r="B374" s="59" t="s">
        <v>128</v>
      </c>
      <c r="C374" s="60">
        <v>646</v>
      </c>
      <c r="D374" s="60">
        <v>0</v>
      </c>
      <c r="E374" s="62" t="str">
        <f t="shared" si="6"/>
        <v>MEDIUM</v>
      </c>
      <c r="F374" s="62" t="str">
        <f t="shared" si="6"/>
        <v>LOW</v>
      </c>
    </row>
    <row r="375" spans="2:6">
      <c r="B375" s="59" t="s">
        <v>125</v>
      </c>
      <c r="C375" s="60">
        <v>538</v>
      </c>
      <c r="D375" s="60">
        <v>344</v>
      </c>
      <c r="E375" s="62" t="str">
        <f t="shared" si="6"/>
        <v>MEDIUM</v>
      </c>
      <c r="F375" s="62" t="str">
        <f t="shared" si="6"/>
        <v>LOW</v>
      </c>
    </row>
    <row r="376" spans="2:6">
      <c r="B376" s="59" t="s">
        <v>124</v>
      </c>
      <c r="C376" s="60">
        <v>0</v>
      </c>
      <c r="D376" s="60">
        <v>204</v>
      </c>
      <c r="E376" s="62" t="str">
        <f t="shared" si="6"/>
        <v>LOW</v>
      </c>
      <c r="F376" s="62" t="str">
        <f t="shared" si="6"/>
        <v>LOW</v>
      </c>
    </row>
    <row r="377" spans="2:6">
      <c r="B377" s="59" t="s">
        <v>123</v>
      </c>
      <c r="C377" s="60">
        <v>0</v>
      </c>
      <c r="D377" s="60">
        <v>148</v>
      </c>
      <c r="E377" s="62" t="str">
        <f t="shared" si="6"/>
        <v>LOW</v>
      </c>
      <c r="F377" s="62" t="str">
        <f t="shared" si="6"/>
        <v>LOW</v>
      </c>
    </row>
    <row r="378" spans="2:6">
      <c r="B378" s="59" t="s">
        <v>124</v>
      </c>
      <c r="C378" s="60">
        <v>0</v>
      </c>
      <c r="D378" s="60">
        <v>435</v>
      </c>
      <c r="E378" s="62" t="str">
        <f t="shared" si="6"/>
        <v>LOW</v>
      </c>
      <c r="F378" s="62" t="str">
        <f t="shared" si="6"/>
        <v>LOW</v>
      </c>
    </row>
    <row r="379" spans="2:6">
      <c r="B379" s="59" t="s">
        <v>123</v>
      </c>
      <c r="C379" s="60">
        <v>0</v>
      </c>
      <c r="D379" s="60">
        <v>914</v>
      </c>
      <c r="E379" s="62" t="str">
        <f t="shared" si="6"/>
        <v>LOW</v>
      </c>
      <c r="F379" s="62" t="str">
        <f t="shared" si="6"/>
        <v>MEDIUM</v>
      </c>
    </row>
    <row r="380" spans="2:6">
      <c r="B380" s="59" t="s">
        <v>125</v>
      </c>
      <c r="C380" s="60">
        <v>135</v>
      </c>
      <c r="D380" s="60">
        <v>0</v>
      </c>
      <c r="E380" s="62" t="str">
        <f t="shared" si="6"/>
        <v>LOW</v>
      </c>
      <c r="F380" s="62" t="str">
        <f t="shared" si="6"/>
        <v>LOW</v>
      </c>
    </row>
    <row r="381" spans="2:6">
      <c r="B381" s="59" t="s">
        <v>128</v>
      </c>
      <c r="C381" s="60">
        <v>2472</v>
      </c>
      <c r="D381" s="60">
        <v>0</v>
      </c>
      <c r="E381" s="62" t="str">
        <f t="shared" si="6"/>
        <v>HIGH</v>
      </c>
      <c r="F381" s="62" t="str">
        <f t="shared" si="6"/>
        <v>LOW</v>
      </c>
    </row>
    <row r="382" spans="2:6">
      <c r="B382" s="59" t="s">
        <v>125</v>
      </c>
      <c r="C382" s="60">
        <v>0</v>
      </c>
      <c r="D382" s="60">
        <v>412</v>
      </c>
      <c r="E382" s="62" t="str">
        <f t="shared" si="6"/>
        <v>LOW</v>
      </c>
      <c r="F382" s="62" t="str">
        <f t="shared" si="6"/>
        <v>LOW</v>
      </c>
    </row>
    <row r="383" spans="2:6">
      <c r="B383" s="59" t="s">
        <v>125</v>
      </c>
      <c r="C383" s="60">
        <v>10417</v>
      </c>
      <c r="D383" s="60">
        <v>19811</v>
      </c>
      <c r="E383" s="62" t="str">
        <f t="shared" si="6"/>
        <v>HIGH</v>
      </c>
      <c r="F383" s="62" t="str">
        <f t="shared" si="6"/>
        <v>HIGH</v>
      </c>
    </row>
    <row r="384" spans="2:6">
      <c r="B384" s="59" t="s">
        <v>123</v>
      </c>
      <c r="C384" s="60">
        <v>211</v>
      </c>
      <c r="D384" s="60">
        <v>822</v>
      </c>
      <c r="E384" s="62" t="str">
        <f t="shared" si="6"/>
        <v>LOW</v>
      </c>
      <c r="F384" s="62" t="str">
        <f t="shared" si="6"/>
        <v>MEDIUM</v>
      </c>
    </row>
    <row r="385" spans="2:6">
      <c r="B385" s="59" t="s">
        <v>123</v>
      </c>
      <c r="C385" s="60">
        <v>16630</v>
      </c>
      <c r="D385" s="60">
        <v>0</v>
      </c>
      <c r="E385" s="62" t="str">
        <f t="shared" si="6"/>
        <v>HIGH</v>
      </c>
      <c r="F385" s="62" t="str">
        <f t="shared" si="6"/>
        <v>LOW</v>
      </c>
    </row>
    <row r="386" spans="2:6">
      <c r="B386" s="59" t="s">
        <v>124</v>
      </c>
      <c r="C386" s="60">
        <v>0</v>
      </c>
      <c r="D386" s="60">
        <v>3369</v>
      </c>
      <c r="E386" s="62" t="str">
        <f t="shared" si="6"/>
        <v>LOW</v>
      </c>
      <c r="F386" s="62" t="str">
        <f t="shared" si="6"/>
        <v>HIGH</v>
      </c>
    </row>
    <row r="387" spans="2:6">
      <c r="B387" s="59" t="s">
        <v>124</v>
      </c>
      <c r="C387" s="60">
        <v>642</v>
      </c>
      <c r="D387" s="60">
        <v>0</v>
      </c>
      <c r="E387" s="62" t="str">
        <f t="shared" si="6"/>
        <v>MEDIUM</v>
      </c>
      <c r="F387" s="62" t="str">
        <f t="shared" si="6"/>
        <v>LOW</v>
      </c>
    </row>
    <row r="388" spans="2:6">
      <c r="B388" s="59" t="s">
        <v>123</v>
      </c>
      <c r="C388" s="60">
        <v>0</v>
      </c>
      <c r="D388" s="60">
        <v>707</v>
      </c>
      <c r="E388" s="62" t="str">
        <f t="shared" ref="E388:F427" si="7">IF(C388&lt;500,"LOW",IF(C388&gt;2000,"HIGH","MEDIUM"))</f>
        <v>LOW</v>
      </c>
      <c r="F388" s="62" t="str">
        <f t="shared" si="7"/>
        <v>MEDIUM</v>
      </c>
    </row>
    <row r="389" spans="2:6">
      <c r="B389" s="59" t="s">
        <v>123</v>
      </c>
      <c r="C389" s="60">
        <v>296</v>
      </c>
      <c r="D389" s="60">
        <v>818</v>
      </c>
      <c r="E389" s="62" t="str">
        <f t="shared" si="7"/>
        <v>LOW</v>
      </c>
      <c r="F389" s="62" t="str">
        <f t="shared" si="7"/>
        <v>MEDIUM</v>
      </c>
    </row>
    <row r="390" spans="2:6">
      <c r="B390" s="59" t="s">
        <v>127</v>
      </c>
      <c r="C390" s="60">
        <v>898</v>
      </c>
      <c r="D390" s="60">
        <v>177</v>
      </c>
      <c r="E390" s="62" t="str">
        <f t="shared" si="7"/>
        <v>MEDIUM</v>
      </c>
      <c r="F390" s="62" t="str">
        <f t="shared" si="7"/>
        <v>LOW</v>
      </c>
    </row>
    <row r="391" spans="2:6">
      <c r="B391" s="59" t="s">
        <v>125</v>
      </c>
      <c r="C391" s="60">
        <v>478</v>
      </c>
      <c r="D391" s="60">
        <v>4071</v>
      </c>
      <c r="E391" s="62" t="str">
        <f t="shared" si="7"/>
        <v>LOW</v>
      </c>
      <c r="F391" s="62" t="str">
        <f t="shared" si="7"/>
        <v>HIGH</v>
      </c>
    </row>
    <row r="392" spans="2:6">
      <c r="B392" s="59" t="s">
        <v>125</v>
      </c>
      <c r="C392" s="60">
        <v>315</v>
      </c>
      <c r="D392" s="60">
        <v>466</v>
      </c>
      <c r="E392" s="62" t="str">
        <f t="shared" si="7"/>
        <v>LOW</v>
      </c>
      <c r="F392" s="62" t="str">
        <f t="shared" si="7"/>
        <v>LOW</v>
      </c>
    </row>
    <row r="393" spans="2:6">
      <c r="B393" s="59" t="s">
        <v>125</v>
      </c>
      <c r="C393" s="60">
        <v>122</v>
      </c>
      <c r="D393" s="60">
        <v>460</v>
      </c>
      <c r="E393" s="62" t="str">
        <f t="shared" si="7"/>
        <v>LOW</v>
      </c>
      <c r="F393" s="62" t="str">
        <f t="shared" si="7"/>
        <v>LOW</v>
      </c>
    </row>
    <row r="394" spans="2:6">
      <c r="B394" s="59" t="s">
        <v>124</v>
      </c>
      <c r="C394" s="60">
        <v>0</v>
      </c>
      <c r="D394" s="60">
        <v>991</v>
      </c>
      <c r="E394" s="62" t="str">
        <f t="shared" si="7"/>
        <v>LOW</v>
      </c>
      <c r="F394" s="62" t="str">
        <f t="shared" si="7"/>
        <v>MEDIUM</v>
      </c>
    </row>
    <row r="395" spans="2:6">
      <c r="B395" s="59" t="s">
        <v>123</v>
      </c>
      <c r="C395" s="60">
        <v>0</v>
      </c>
      <c r="D395" s="60">
        <v>17653</v>
      </c>
      <c r="E395" s="62" t="str">
        <f t="shared" si="7"/>
        <v>LOW</v>
      </c>
      <c r="F395" s="62" t="str">
        <f t="shared" si="7"/>
        <v>HIGH</v>
      </c>
    </row>
    <row r="396" spans="2:6">
      <c r="B396" s="59" t="s">
        <v>126</v>
      </c>
      <c r="C396" s="60">
        <v>0</v>
      </c>
      <c r="D396" s="60">
        <v>497</v>
      </c>
      <c r="E396" s="62" t="str">
        <f t="shared" si="7"/>
        <v>LOW</v>
      </c>
      <c r="F396" s="62" t="str">
        <f t="shared" si="7"/>
        <v>LOW</v>
      </c>
    </row>
    <row r="397" spans="2:6">
      <c r="B397" s="59" t="s">
        <v>127</v>
      </c>
      <c r="C397" s="60">
        <v>670</v>
      </c>
      <c r="D397" s="60">
        <v>4014</v>
      </c>
      <c r="E397" s="62" t="str">
        <f t="shared" si="7"/>
        <v>MEDIUM</v>
      </c>
      <c r="F397" s="62" t="str">
        <f t="shared" si="7"/>
        <v>HIGH</v>
      </c>
    </row>
    <row r="398" spans="2:6">
      <c r="B398" s="59" t="s">
        <v>127</v>
      </c>
      <c r="C398" s="60">
        <v>444</v>
      </c>
      <c r="D398" s="60">
        <v>921</v>
      </c>
      <c r="E398" s="62" t="str">
        <f t="shared" si="7"/>
        <v>LOW</v>
      </c>
      <c r="F398" s="62" t="str">
        <f t="shared" si="7"/>
        <v>MEDIUM</v>
      </c>
    </row>
    <row r="399" spans="2:6">
      <c r="B399" s="59" t="s">
        <v>125</v>
      </c>
      <c r="C399" s="60">
        <v>3880</v>
      </c>
      <c r="D399" s="60">
        <v>0</v>
      </c>
      <c r="E399" s="62" t="str">
        <f t="shared" si="7"/>
        <v>HIGH</v>
      </c>
      <c r="F399" s="62" t="str">
        <f t="shared" si="7"/>
        <v>LOW</v>
      </c>
    </row>
    <row r="400" spans="2:6">
      <c r="B400" s="59" t="s">
        <v>128</v>
      </c>
      <c r="C400" s="60">
        <v>819</v>
      </c>
      <c r="D400" s="60">
        <v>0</v>
      </c>
      <c r="E400" s="62" t="str">
        <f t="shared" si="7"/>
        <v>MEDIUM</v>
      </c>
      <c r="F400" s="62" t="str">
        <f t="shared" si="7"/>
        <v>LOW</v>
      </c>
    </row>
    <row r="401" spans="2:6">
      <c r="B401" s="59" t="s">
        <v>128</v>
      </c>
      <c r="C401" s="60">
        <v>0</v>
      </c>
      <c r="D401" s="60">
        <v>607</v>
      </c>
      <c r="E401" s="62" t="str">
        <f t="shared" si="7"/>
        <v>LOW</v>
      </c>
      <c r="F401" s="62" t="str">
        <f t="shared" si="7"/>
        <v>MEDIUM</v>
      </c>
    </row>
    <row r="402" spans="2:6">
      <c r="B402" s="59" t="s">
        <v>132</v>
      </c>
      <c r="C402" s="60">
        <v>0</v>
      </c>
      <c r="D402" s="60">
        <v>15800</v>
      </c>
      <c r="E402" s="62" t="str">
        <f t="shared" si="7"/>
        <v>LOW</v>
      </c>
      <c r="F402" s="62" t="str">
        <f t="shared" si="7"/>
        <v>HIGH</v>
      </c>
    </row>
    <row r="403" spans="2:6">
      <c r="B403" s="59" t="s">
        <v>124</v>
      </c>
      <c r="C403" s="60">
        <v>0</v>
      </c>
      <c r="D403" s="60">
        <v>369</v>
      </c>
      <c r="E403" s="62" t="str">
        <f t="shared" si="7"/>
        <v>LOW</v>
      </c>
      <c r="F403" s="62" t="str">
        <f t="shared" si="7"/>
        <v>LOW</v>
      </c>
    </row>
    <row r="404" spans="2:6">
      <c r="B404" s="59" t="s">
        <v>127</v>
      </c>
      <c r="C404" s="60">
        <v>0</v>
      </c>
      <c r="D404" s="60">
        <v>4973</v>
      </c>
      <c r="E404" s="62" t="str">
        <f t="shared" si="7"/>
        <v>LOW</v>
      </c>
      <c r="F404" s="62" t="str">
        <f t="shared" si="7"/>
        <v>HIGH</v>
      </c>
    </row>
    <row r="405" spans="2:6">
      <c r="B405" s="59" t="s">
        <v>124</v>
      </c>
      <c r="C405" s="60">
        <v>0</v>
      </c>
      <c r="D405" s="60">
        <v>0</v>
      </c>
      <c r="E405" s="62" t="str">
        <f t="shared" si="7"/>
        <v>LOW</v>
      </c>
      <c r="F405" s="62" t="str">
        <f t="shared" si="7"/>
        <v>LOW</v>
      </c>
    </row>
    <row r="406" spans="2:6">
      <c r="B406" s="59" t="s">
        <v>125</v>
      </c>
      <c r="C406" s="60">
        <v>0</v>
      </c>
      <c r="D406" s="60">
        <v>761</v>
      </c>
      <c r="E406" s="62" t="str">
        <f t="shared" si="7"/>
        <v>LOW</v>
      </c>
      <c r="F406" s="62" t="str">
        <f t="shared" si="7"/>
        <v>MEDIUM</v>
      </c>
    </row>
    <row r="407" spans="2:6">
      <c r="B407" s="59" t="s">
        <v>126</v>
      </c>
      <c r="C407" s="60">
        <v>0</v>
      </c>
      <c r="D407" s="60">
        <v>471</v>
      </c>
      <c r="E407" s="62" t="str">
        <f t="shared" si="7"/>
        <v>LOW</v>
      </c>
      <c r="F407" s="62" t="str">
        <f t="shared" si="7"/>
        <v>LOW</v>
      </c>
    </row>
    <row r="408" spans="2:6">
      <c r="B408" s="59" t="s">
        <v>128</v>
      </c>
      <c r="C408" s="60">
        <v>0</v>
      </c>
      <c r="D408" s="60">
        <v>674</v>
      </c>
      <c r="E408" s="62" t="str">
        <f t="shared" si="7"/>
        <v>LOW</v>
      </c>
      <c r="F408" s="62" t="str">
        <f t="shared" si="7"/>
        <v>MEDIUM</v>
      </c>
    </row>
    <row r="409" spans="2:6">
      <c r="B409" s="59" t="s">
        <v>125</v>
      </c>
      <c r="C409" s="60">
        <v>0</v>
      </c>
      <c r="D409" s="60">
        <v>547</v>
      </c>
      <c r="E409" s="62" t="str">
        <f t="shared" si="7"/>
        <v>LOW</v>
      </c>
      <c r="F409" s="62" t="str">
        <f t="shared" si="7"/>
        <v>MEDIUM</v>
      </c>
    </row>
    <row r="410" spans="2:6">
      <c r="B410" s="59" t="s">
        <v>124</v>
      </c>
      <c r="C410" s="60">
        <v>161</v>
      </c>
      <c r="D410" s="60">
        <v>524</v>
      </c>
      <c r="E410" s="62" t="str">
        <f t="shared" si="7"/>
        <v>LOW</v>
      </c>
      <c r="F410" s="62" t="str">
        <f t="shared" si="7"/>
        <v>MEDIUM</v>
      </c>
    </row>
    <row r="411" spans="2:6">
      <c r="B411" s="59" t="s">
        <v>124</v>
      </c>
      <c r="C411" s="60">
        <v>0</v>
      </c>
      <c r="D411" s="60">
        <v>815</v>
      </c>
      <c r="E411" s="62" t="str">
        <f t="shared" si="7"/>
        <v>LOW</v>
      </c>
      <c r="F411" s="62" t="str">
        <f t="shared" si="7"/>
        <v>MEDIUM</v>
      </c>
    </row>
    <row r="412" spans="2:6">
      <c r="B412" s="59" t="s">
        <v>128</v>
      </c>
      <c r="C412" s="60">
        <v>0</v>
      </c>
      <c r="D412" s="60">
        <v>0</v>
      </c>
      <c r="E412" s="62" t="str">
        <f t="shared" si="7"/>
        <v>LOW</v>
      </c>
      <c r="F412" s="62" t="str">
        <f t="shared" si="7"/>
        <v>LOW</v>
      </c>
    </row>
    <row r="413" spans="2:6">
      <c r="B413" s="59" t="s">
        <v>125</v>
      </c>
      <c r="C413" s="60">
        <v>789</v>
      </c>
      <c r="D413" s="60">
        <v>989</v>
      </c>
      <c r="E413" s="62" t="str">
        <f t="shared" si="7"/>
        <v>MEDIUM</v>
      </c>
      <c r="F413" s="62" t="str">
        <f t="shared" si="7"/>
        <v>MEDIUM</v>
      </c>
    </row>
    <row r="414" spans="2:6">
      <c r="B414" s="59" t="s">
        <v>123</v>
      </c>
      <c r="C414" s="60">
        <v>765</v>
      </c>
      <c r="D414" s="60">
        <v>10406</v>
      </c>
      <c r="E414" s="62" t="str">
        <f t="shared" si="7"/>
        <v>MEDIUM</v>
      </c>
      <c r="F414" s="62" t="str">
        <f t="shared" si="7"/>
        <v>HIGH</v>
      </c>
    </row>
    <row r="415" spans="2:6">
      <c r="B415" s="59" t="s">
        <v>124</v>
      </c>
      <c r="C415" s="60">
        <v>0</v>
      </c>
      <c r="D415" s="60">
        <v>957</v>
      </c>
      <c r="E415" s="62" t="str">
        <f t="shared" si="7"/>
        <v>LOW</v>
      </c>
      <c r="F415" s="62" t="str">
        <f t="shared" si="7"/>
        <v>MEDIUM</v>
      </c>
    </row>
    <row r="416" spans="2:6">
      <c r="B416" s="59" t="s">
        <v>125</v>
      </c>
      <c r="C416" s="60">
        <v>0</v>
      </c>
      <c r="D416" s="60">
        <v>770</v>
      </c>
      <c r="E416" s="62" t="str">
        <f t="shared" si="7"/>
        <v>LOW</v>
      </c>
      <c r="F416" s="62" t="str">
        <f t="shared" si="7"/>
        <v>MEDIUM</v>
      </c>
    </row>
    <row r="417" spans="2:6">
      <c r="B417" s="59" t="s">
        <v>124</v>
      </c>
      <c r="C417" s="60">
        <v>983</v>
      </c>
      <c r="D417" s="60">
        <v>950</v>
      </c>
      <c r="E417" s="62" t="str">
        <f t="shared" si="7"/>
        <v>MEDIUM</v>
      </c>
      <c r="F417" s="62" t="str">
        <f t="shared" si="7"/>
        <v>MEDIUM</v>
      </c>
    </row>
    <row r="418" spans="2:6">
      <c r="B418" s="59" t="s">
        <v>128</v>
      </c>
      <c r="C418" s="60">
        <v>0</v>
      </c>
      <c r="D418" s="60">
        <v>160</v>
      </c>
      <c r="E418" s="62" t="str">
        <f t="shared" si="7"/>
        <v>LOW</v>
      </c>
      <c r="F418" s="62" t="str">
        <f t="shared" si="7"/>
        <v>LOW</v>
      </c>
    </row>
    <row r="419" spans="2:6">
      <c r="B419" s="59" t="s">
        <v>128</v>
      </c>
      <c r="C419" s="60">
        <v>0</v>
      </c>
      <c r="D419" s="60">
        <v>276</v>
      </c>
      <c r="E419" s="62" t="str">
        <f t="shared" si="7"/>
        <v>LOW</v>
      </c>
      <c r="F419" s="62" t="str">
        <f t="shared" si="7"/>
        <v>LOW</v>
      </c>
    </row>
    <row r="420" spans="2:6">
      <c r="B420" s="59" t="s">
        <v>126</v>
      </c>
      <c r="C420" s="60">
        <v>798</v>
      </c>
      <c r="D420" s="60">
        <v>137</v>
      </c>
      <c r="E420" s="62" t="str">
        <f t="shared" si="7"/>
        <v>MEDIUM</v>
      </c>
      <c r="F420" s="62" t="str">
        <f t="shared" si="7"/>
        <v>LOW</v>
      </c>
    </row>
    <row r="421" spans="2:6">
      <c r="B421" s="59" t="s">
        <v>125</v>
      </c>
      <c r="C421" s="60">
        <v>0</v>
      </c>
      <c r="D421" s="60">
        <v>579</v>
      </c>
      <c r="E421" s="62" t="str">
        <f t="shared" si="7"/>
        <v>LOW</v>
      </c>
      <c r="F421" s="62" t="str">
        <f t="shared" si="7"/>
        <v>MEDIUM</v>
      </c>
    </row>
    <row r="422" spans="2:6">
      <c r="B422" s="59" t="s">
        <v>125</v>
      </c>
      <c r="C422" s="60">
        <v>193</v>
      </c>
      <c r="D422" s="60">
        <v>2684</v>
      </c>
      <c r="E422" s="62" t="str">
        <f t="shared" si="7"/>
        <v>LOW</v>
      </c>
      <c r="F422" s="62" t="str">
        <f t="shared" si="7"/>
        <v>HIGH</v>
      </c>
    </row>
    <row r="423" spans="2:6">
      <c r="B423" s="59" t="s">
        <v>123</v>
      </c>
      <c r="C423" s="60">
        <v>497</v>
      </c>
      <c r="D423" s="60">
        <v>0</v>
      </c>
      <c r="E423" s="62" t="str">
        <f t="shared" si="7"/>
        <v>LOW</v>
      </c>
      <c r="F423" s="62" t="str">
        <f t="shared" si="7"/>
        <v>LOW</v>
      </c>
    </row>
    <row r="424" spans="2:6">
      <c r="B424" s="59" t="s">
        <v>124</v>
      </c>
      <c r="C424" s="60">
        <v>0</v>
      </c>
      <c r="D424" s="60">
        <v>0</v>
      </c>
      <c r="E424" s="62" t="str">
        <f t="shared" si="7"/>
        <v>LOW</v>
      </c>
      <c r="F424" s="62" t="str">
        <f t="shared" si="7"/>
        <v>LOW</v>
      </c>
    </row>
    <row r="425" spans="2:6">
      <c r="B425" s="59" t="s">
        <v>125</v>
      </c>
      <c r="C425" s="60">
        <v>0</v>
      </c>
      <c r="D425" s="60">
        <v>0</v>
      </c>
      <c r="E425" s="62" t="str">
        <f t="shared" si="7"/>
        <v>LOW</v>
      </c>
      <c r="F425" s="62" t="str">
        <f t="shared" si="7"/>
        <v>LOW</v>
      </c>
    </row>
    <row r="426" spans="2:6">
      <c r="B426" s="59" t="s">
        <v>125</v>
      </c>
      <c r="C426" s="60">
        <v>0</v>
      </c>
      <c r="D426" s="60">
        <v>712</v>
      </c>
      <c r="E426" s="62" t="str">
        <f t="shared" si="7"/>
        <v>LOW</v>
      </c>
      <c r="F426" s="62" t="str">
        <f t="shared" si="7"/>
        <v>MEDIUM</v>
      </c>
    </row>
    <row r="427" spans="2:6">
      <c r="B427" s="59" t="s">
        <v>125</v>
      </c>
      <c r="C427" s="60">
        <v>0</v>
      </c>
      <c r="D427" s="60">
        <v>912</v>
      </c>
      <c r="E427" s="62" t="str">
        <f t="shared" si="7"/>
        <v>LOW</v>
      </c>
      <c r="F427" s="62" t="str">
        <f t="shared" si="7"/>
        <v>MEDIUM</v>
      </c>
    </row>
  </sheetData>
  <mergeCells count="2">
    <mergeCell ref="E1:F1"/>
    <mergeCell ref="H1:I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B2:L96"/>
  <sheetViews>
    <sheetView topLeftCell="C1" workbookViewId="0">
      <selection activeCell="L5" sqref="L5"/>
    </sheetView>
  </sheetViews>
  <sheetFormatPr defaultColWidth="8.85546875" defaultRowHeight="15"/>
  <cols>
    <col min="2" max="2" width="22.85546875" bestFit="1" customWidth="1"/>
    <col min="3" max="3" width="9.7109375" bestFit="1" customWidth="1"/>
    <col min="4" max="4" width="8.42578125" bestFit="1" customWidth="1"/>
    <col min="5" max="5" width="18.85546875" bestFit="1" customWidth="1"/>
    <col min="6" max="6" width="9.42578125" bestFit="1" customWidth="1"/>
    <col min="7" max="7" width="8.42578125" bestFit="1" customWidth="1"/>
    <col min="8" max="8" width="14" bestFit="1" customWidth="1"/>
    <col min="11" max="11" width="18.85546875" bestFit="1" customWidth="1"/>
    <col min="12" max="12" width="14" bestFit="1" customWidth="1"/>
  </cols>
  <sheetData>
    <row r="2" spans="2:12" ht="15.75" thickBot="1">
      <c r="B2" s="65" t="s">
        <v>133</v>
      </c>
      <c r="C2" s="65" t="s">
        <v>134</v>
      </c>
      <c r="D2" s="65" t="s">
        <v>14</v>
      </c>
      <c r="E2" s="65" t="s">
        <v>15</v>
      </c>
      <c r="F2" s="65" t="s">
        <v>135</v>
      </c>
      <c r="G2" s="65" t="s">
        <v>136</v>
      </c>
      <c r="H2" s="65" t="s">
        <v>137</v>
      </c>
      <c r="J2" s="6" t="s">
        <v>134</v>
      </c>
      <c r="K2" s="6" t="s">
        <v>15</v>
      </c>
      <c r="L2" s="6" t="s">
        <v>137</v>
      </c>
    </row>
    <row r="3" spans="2:12" ht="15.75" thickTop="1">
      <c r="B3" s="66" t="s">
        <v>224</v>
      </c>
      <c r="C3" s="67" t="s">
        <v>225</v>
      </c>
      <c r="D3" s="68">
        <v>6489</v>
      </c>
      <c r="E3" s="69" t="s">
        <v>170</v>
      </c>
      <c r="F3" s="70">
        <v>3</v>
      </c>
      <c r="G3" s="71">
        <v>900</v>
      </c>
      <c r="H3" s="70">
        <f t="shared" ref="H3:H34" si="0">F3*G3</f>
        <v>2700</v>
      </c>
      <c r="J3" t="s">
        <v>160</v>
      </c>
      <c r="K3" t="str">
        <f>VLOOKUP(J3,$C$3:$H$96,3)</f>
        <v>Airframe fasteners</v>
      </c>
      <c r="L3" s="7">
        <f>VLOOKUP(J3,$C$3:$H$96,6)</f>
        <v>63000</v>
      </c>
    </row>
    <row r="4" spans="2:12">
      <c r="B4" s="66" t="s">
        <v>237</v>
      </c>
      <c r="C4" s="67" t="s">
        <v>238</v>
      </c>
      <c r="D4" s="67">
        <v>5319</v>
      </c>
      <c r="E4" s="66" t="s">
        <v>166</v>
      </c>
      <c r="F4" s="70">
        <v>1.1000000000000001</v>
      </c>
      <c r="G4" s="71">
        <v>17500</v>
      </c>
      <c r="H4" s="70">
        <f t="shared" si="0"/>
        <v>19250</v>
      </c>
      <c r="J4" t="s">
        <v>197</v>
      </c>
      <c r="K4" t="str">
        <f t="shared" ref="K4:K5" si="1">VLOOKUP(J4,$C$3:$H$96,3)</f>
        <v>Electrical Connector</v>
      </c>
      <c r="L4" s="7">
        <f t="shared" ref="L4:L5" si="2">VLOOKUP(J4,$C$3:$H$96,6)</f>
        <v>6781.25</v>
      </c>
    </row>
    <row r="5" spans="2:12">
      <c r="B5" s="66" t="s">
        <v>237</v>
      </c>
      <c r="C5" s="67" t="s">
        <v>239</v>
      </c>
      <c r="D5" s="68">
        <v>4312</v>
      </c>
      <c r="E5" s="69" t="s">
        <v>140</v>
      </c>
      <c r="F5" s="70">
        <v>3.75</v>
      </c>
      <c r="G5" s="71">
        <v>4250</v>
      </c>
      <c r="H5" s="70">
        <f t="shared" si="0"/>
        <v>15937.5</v>
      </c>
      <c r="J5" t="s">
        <v>242</v>
      </c>
      <c r="K5" t="str">
        <f t="shared" si="1"/>
        <v>Bolt-nut package</v>
      </c>
      <c r="L5" s="7">
        <f t="shared" si="2"/>
        <v>15750</v>
      </c>
    </row>
    <row r="6" spans="2:12">
      <c r="B6" s="66" t="s">
        <v>237</v>
      </c>
      <c r="C6" s="67" t="s">
        <v>240</v>
      </c>
      <c r="D6" s="67">
        <v>5319</v>
      </c>
      <c r="E6" s="66" t="s">
        <v>166</v>
      </c>
      <c r="F6" s="70">
        <v>1.1000000000000001</v>
      </c>
      <c r="G6" s="71">
        <v>16500</v>
      </c>
      <c r="H6" s="70">
        <f t="shared" si="0"/>
        <v>18150</v>
      </c>
    </row>
    <row r="7" spans="2:12">
      <c r="B7" s="66" t="s">
        <v>237</v>
      </c>
      <c r="C7" s="67" t="s">
        <v>241</v>
      </c>
      <c r="D7" s="67">
        <v>5677</v>
      </c>
      <c r="E7" s="66" t="s">
        <v>148</v>
      </c>
      <c r="F7" s="70">
        <v>195</v>
      </c>
      <c r="G7" s="71">
        <v>120</v>
      </c>
      <c r="H7" s="70">
        <f t="shared" si="0"/>
        <v>23400</v>
      </c>
    </row>
    <row r="8" spans="2:12">
      <c r="B8" s="66" t="s">
        <v>237</v>
      </c>
      <c r="C8" s="67" t="s">
        <v>242</v>
      </c>
      <c r="D8" s="68">
        <v>4312</v>
      </c>
      <c r="E8" s="69" t="s">
        <v>140</v>
      </c>
      <c r="F8" s="70">
        <v>3.75</v>
      </c>
      <c r="G8" s="71">
        <v>4200</v>
      </c>
      <c r="H8" s="70">
        <f t="shared" si="0"/>
        <v>15750</v>
      </c>
    </row>
    <row r="9" spans="2:12">
      <c r="B9" s="66" t="s">
        <v>138</v>
      </c>
      <c r="C9" s="67" t="s">
        <v>139</v>
      </c>
      <c r="D9" s="68">
        <v>4224</v>
      </c>
      <c r="E9" s="69" t="s">
        <v>140</v>
      </c>
      <c r="F9" s="70">
        <v>3.95</v>
      </c>
      <c r="G9" s="71">
        <v>4500</v>
      </c>
      <c r="H9" s="70">
        <f t="shared" si="0"/>
        <v>17775</v>
      </c>
    </row>
    <row r="10" spans="2:12">
      <c r="B10" s="66" t="s">
        <v>138</v>
      </c>
      <c r="C10" s="67" t="s">
        <v>141</v>
      </c>
      <c r="D10" s="67">
        <v>5417</v>
      </c>
      <c r="E10" s="66" t="s">
        <v>142</v>
      </c>
      <c r="F10" s="72">
        <v>255</v>
      </c>
      <c r="G10" s="71">
        <v>500</v>
      </c>
      <c r="H10" s="70">
        <f t="shared" si="0"/>
        <v>127500</v>
      </c>
    </row>
    <row r="11" spans="2:12">
      <c r="B11" s="66" t="s">
        <v>138</v>
      </c>
      <c r="C11" s="67" t="s">
        <v>143</v>
      </c>
      <c r="D11" s="68">
        <v>1243</v>
      </c>
      <c r="E11" s="69" t="s">
        <v>144</v>
      </c>
      <c r="F11" s="70">
        <v>4.25</v>
      </c>
      <c r="G11" s="71">
        <v>10000</v>
      </c>
      <c r="H11" s="73">
        <f t="shared" si="0"/>
        <v>42500</v>
      </c>
    </row>
    <row r="12" spans="2:12">
      <c r="B12" s="66" t="s">
        <v>138</v>
      </c>
      <c r="C12" s="67" t="s">
        <v>145</v>
      </c>
      <c r="D12" s="67">
        <v>5417</v>
      </c>
      <c r="E12" s="66" t="s">
        <v>142</v>
      </c>
      <c r="F12" s="70">
        <v>255</v>
      </c>
      <c r="G12" s="71">
        <v>406</v>
      </c>
      <c r="H12" s="70">
        <f t="shared" si="0"/>
        <v>103530</v>
      </c>
    </row>
    <row r="13" spans="2:12">
      <c r="B13" s="66" t="s">
        <v>224</v>
      </c>
      <c r="C13" s="67" t="s">
        <v>226</v>
      </c>
      <c r="D13" s="68">
        <v>9752</v>
      </c>
      <c r="E13" s="69" t="s">
        <v>153</v>
      </c>
      <c r="F13" s="70">
        <v>4.05</v>
      </c>
      <c r="G13" s="71">
        <v>1500</v>
      </c>
      <c r="H13" s="70">
        <f t="shared" si="0"/>
        <v>6075</v>
      </c>
    </row>
    <row r="14" spans="2:12">
      <c r="B14" s="66" t="s">
        <v>224</v>
      </c>
      <c r="C14" s="67" t="s">
        <v>227</v>
      </c>
      <c r="D14" s="68">
        <v>6489</v>
      </c>
      <c r="E14" s="69" t="s">
        <v>170</v>
      </c>
      <c r="F14" s="70">
        <v>3</v>
      </c>
      <c r="G14" s="71">
        <v>1100</v>
      </c>
      <c r="H14" s="70">
        <f t="shared" si="0"/>
        <v>3300</v>
      </c>
    </row>
    <row r="15" spans="2:12">
      <c r="B15" s="66" t="s">
        <v>224</v>
      </c>
      <c r="C15" s="67" t="s">
        <v>228</v>
      </c>
      <c r="D15" s="68">
        <v>9752</v>
      </c>
      <c r="E15" s="69" t="s">
        <v>153</v>
      </c>
      <c r="F15" s="70">
        <v>4.05</v>
      </c>
      <c r="G15" s="71">
        <v>1550</v>
      </c>
      <c r="H15" s="70">
        <f t="shared" si="0"/>
        <v>6277.5</v>
      </c>
    </row>
    <row r="16" spans="2:12">
      <c r="B16" s="66" t="s">
        <v>224</v>
      </c>
      <c r="C16" s="67" t="s">
        <v>229</v>
      </c>
      <c r="D16" s="67">
        <v>5125</v>
      </c>
      <c r="E16" s="66" t="s">
        <v>166</v>
      </c>
      <c r="F16" s="70">
        <v>1.1499999999999999</v>
      </c>
      <c r="G16" s="71">
        <v>15000</v>
      </c>
      <c r="H16" s="70">
        <f t="shared" si="0"/>
        <v>17250</v>
      </c>
    </row>
    <row r="17" spans="2:8">
      <c r="B17" s="66" t="s">
        <v>224</v>
      </c>
      <c r="C17" s="67" t="s">
        <v>230</v>
      </c>
      <c r="D17" s="68">
        <v>6489</v>
      </c>
      <c r="E17" s="69" t="s">
        <v>170</v>
      </c>
      <c r="F17" s="70">
        <v>3</v>
      </c>
      <c r="G17" s="71">
        <v>1050</v>
      </c>
      <c r="H17" s="70">
        <f t="shared" si="0"/>
        <v>3150</v>
      </c>
    </row>
    <row r="18" spans="2:8">
      <c r="B18" s="69" t="s">
        <v>224</v>
      </c>
      <c r="C18" s="68" t="s">
        <v>231</v>
      </c>
      <c r="D18" s="68">
        <v>4111</v>
      </c>
      <c r="E18" s="69" t="s">
        <v>140</v>
      </c>
      <c r="F18" s="73">
        <v>3.55</v>
      </c>
      <c r="G18" s="74">
        <v>4200</v>
      </c>
      <c r="H18" s="73">
        <f t="shared" si="0"/>
        <v>14910</v>
      </c>
    </row>
    <row r="19" spans="2:8">
      <c r="B19" s="69" t="s">
        <v>151</v>
      </c>
      <c r="C19" s="68" t="s">
        <v>152</v>
      </c>
      <c r="D19" s="68">
        <v>9399</v>
      </c>
      <c r="E19" s="69" t="s">
        <v>153</v>
      </c>
      <c r="F19" s="73">
        <v>3.65</v>
      </c>
      <c r="G19" s="74">
        <v>1250</v>
      </c>
      <c r="H19" s="73">
        <f t="shared" si="0"/>
        <v>4562.5</v>
      </c>
    </row>
    <row r="20" spans="2:8">
      <c r="B20" s="69" t="s">
        <v>151</v>
      </c>
      <c r="C20" s="68" t="s">
        <v>154</v>
      </c>
      <c r="D20" s="68">
        <v>9399</v>
      </c>
      <c r="E20" s="69" t="s">
        <v>153</v>
      </c>
      <c r="F20" s="73">
        <v>3.65</v>
      </c>
      <c r="G20" s="74">
        <v>1450</v>
      </c>
      <c r="H20" s="73">
        <f t="shared" si="0"/>
        <v>5292.5</v>
      </c>
    </row>
    <row r="21" spans="2:8">
      <c r="B21" s="75" t="s">
        <v>151</v>
      </c>
      <c r="C21" s="67" t="s">
        <v>155</v>
      </c>
      <c r="D21" s="67">
        <v>5454</v>
      </c>
      <c r="E21" s="66" t="s">
        <v>142</v>
      </c>
      <c r="F21" s="70">
        <v>220</v>
      </c>
      <c r="G21" s="71">
        <v>550</v>
      </c>
      <c r="H21" s="70">
        <f t="shared" si="0"/>
        <v>121000</v>
      </c>
    </row>
    <row r="22" spans="2:8">
      <c r="B22" s="69" t="s">
        <v>151</v>
      </c>
      <c r="C22" s="68" t="s">
        <v>156</v>
      </c>
      <c r="D22" s="68">
        <v>9399</v>
      </c>
      <c r="E22" s="69" t="s">
        <v>153</v>
      </c>
      <c r="F22" s="73">
        <v>3.65</v>
      </c>
      <c r="G22" s="74">
        <v>1470</v>
      </c>
      <c r="H22" s="73">
        <f t="shared" si="0"/>
        <v>5365.5</v>
      </c>
    </row>
    <row r="23" spans="2:8">
      <c r="B23" s="69" t="s">
        <v>151</v>
      </c>
      <c r="C23" s="68" t="s">
        <v>157</v>
      </c>
      <c r="D23" s="68">
        <v>9399</v>
      </c>
      <c r="E23" s="69" t="s">
        <v>153</v>
      </c>
      <c r="F23" s="73">
        <v>3.65</v>
      </c>
      <c r="G23" s="74">
        <v>1985</v>
      </c>
      <c r="H23" s="73">
        <f t="shared" si="0"/>
        <v>7245.25</v>
      </c>
    </row>
    <row r="24" spans="2:8">
      <c r="B24" s="69" t="s">
        <v>224</v>
      </c>
      <c r="C24" s="68" t="s">
        <v>232</v>
      </c>
      <c r="D24" s="68">
        <v>4111</v>
      </c>
      <c r="E24" s="69" t="s">
        <v>140</v>
      </c>
      <c r="F24" s="73">
        <v>3.55</v>
      </c>
      <c r="G24" s="74">
        <v>4250</v>
      </c>
      <c r="H24" s="73">
        <f t="shared" si="0"/>
        <v>15087.5</v>
      </c>
    </row>
    <row r="25" spans="2:8">
      <c r="B25" s="69" t="s">
        <v>224</v>
      </c>
      <c r="C25" s="68" t="s">
        <v>233</v>
      </c>
      <c r="D25" s="68">
        <v>4111</v>
      </c>
      <c r="E25" s="69" t="s">
        <v>140</v>
      </c>
      <c r="F25" s="73">
        <v>3.55</v>
      </c>
      <c r="G25" s="74">
        <v>4200</v>
      </c>
      <c r="H25" s="73">
        <f t="shared" si="0"/>
        <v>14910</v>
      </c>
    </row>
    <row r="26" spans="2:8">
      <c r="B26" s="69" t="s">
        <v>224</v>
      </c>
      <c r="C26" s="68" t="s">
        <v>234</v>
      </c>
      <c r="D26" s="68">
        <v>4111</v>
      </c>
      <c r="E26" s="69" t="s">
        <v>140</v>
      </c>
      <c r="F26" s="73">
        <v>3.55</v>
      </c>
      <c r="G26" s="74">
        <v>4600</v>
      </c>
      <c r="H26" s="73">
        <f t="shared" si="0"/>
        <v>16330</v>
      </c>
    </row>
    <row r="27" spans="2:8">
      <c r="B27" s="75" t="s">
        <v>151</v>
      </c>
      <c r="C27" s="67" t="s">
        <v>158</v>
      </c>
      <c r="D27" s="67">
        <v>5454</v>
      </c>
      <c r="E27" s="66" t="s">
        <v>142</v>
      </c>
      <c r="F27" s="70">
        <v>220</v>
      </c>
      <c r="G27" s="71">
        <v>500</v>
      </c>
      <c r="H27" s="70">
        <f t="shared" si="0"/>
        <v>110000</v>
      </c>
    </row>
    <row r="28" spans="2:8">
      <c r="B28" s="75" t="s">
        <v>151</v>
      </c>
      <c r="C28" s="67" t="s">
        <v>159</v>
      </c>
      <c r="D28" s="68">
        <v>4569</v>
      </c>
      <c r="E28" s="69" t="s">
        <v>140</v>
      </c>
      <c r="F28" s="70">
        <v>3.5</v>
      </c>
      <c r="G28" s="71">
        <v>3900</v>
      </c>
      <c r="H28" s="70">
        <f t="shared" si="0"/>
        <v>13650</v>
      </c>
    </row>
    <row r="29" spans="2:8">
      <c r="B29" s="75" t="s">
        <v>151</v>
      </c>
      <c r="C29" s="67" t="s">
        <v>160</v>
      </c>
      <c r="D29" s="68">
        <v>1369</v>
      </c>
      <c r="E29" s="69" t="s">
        <v>144</v>
      </c>
      <c r="F29" s="70">
        <v>4.2</v>
      </c>
      <c r="G29" s="71">
        <v>15000</v>
      </c>
      <c r="H29" s="73">
        <f t="shared" si="0"/>
        <v>63000</v>
      </c>
    </row>
    <row r="30" spans="2:8">
      <c r="B30" s="66" t="s">
        <v>203</v>
      </c>
      <c r="C30" s="67" t="s">
        <v>204</v>
      </c>
      <c r="D30" s="68">
        <v>6431</v>
      </c>
      <c r="E30" s="69" t="s">
        <v>170</v>
      </c>
      <c r="F30" s="70">
        <v>2.85</v>
      </c>
      <c r="G30" s="71">
        <v>1250</v>
      </c>
      <c r="H30" s="70">
        <f t="shared" si="0"/>
        <v>3562.5</v>
      </c>
    </row>
    <row r="31" spans="2:8">
      <c r="B31" s="66" t="s">
        <v>203</v>
      </c>
      <c r="C31" s="67" t="s">
        <v>205</v>
      </c>
      <c r="D31" s="67">
        <v>7258</v>
      </c>
      <c r="E31" s="66" t="s">
        <v>162</v>
      </c>
      <c r="F31" s="70">
        <v>100.5</v>
      </c>
      <c r="G31" s="71">
        <v>95</v>
      </c>
      <c r="H31" s="70">
        <f t="shared" si="0"/>
        <v>9547.5</v>
      </c>
    </row>
    <row r="32" spans="2:8">
      <c r="B32" s="66" t="s">
        <v>203</v>
      </c>
      <c r="C32" s="67" t="s">
        <v>206</v>
      </c>
      <c r="D32" s="67">
        <v>9977</v>
      </c>
      <c r="E32" s="66" t="s">
        <v>207</v>
      </c>
      <c r="F32" s="70">
        <v>1</v>
      </c>
      <c r="G32" s="71">
        <v>525</v>
      </c>
      <c r="H32" s="70">
        <f t="shared" si="0"/>
        <v>525</v>
      </c>
    </row>
    <row r="33" spans="2:8">
      <c r="B33" s="66" t="s">
        <v>203</v>
      </c>
      <c r="C33" s="67" t="s">
        <v>208</v>
      </c>
      <c r="D33" s="68">
        <v>6431</v>
      </c>
      <c r="E33" s="69" t="s">
        <v>170</v>
      </c>
      <c r="F33" s="70">
        <v>2.85</v>
      </c>
      <c r="G33" s="71">
        <v>1350</v>
      </c>
      <c r="H33" s="70">
        <f t="shared" si="0"/>
        <v>3847.5</v>
      </c>
    </row>
    <row r="34" spans="2:8">
      <c r="B34" s="69" t="s">
        <v>224</v>
      </c>
      <c r="C34" s="68" t="s">
        <v>235</v>
      </c>
      <c r="D34" s="68">
        <v>4111</v>
      </c>
      <c r="E34" s="69" t="s">
        <v>140</v>
      </c>
      <c r="F34" s="73">
        <v>3.55</v>
      </c>
      <c r="G34" s="74">
        <v>4800</v>
      </c>
      <c r="H34" s="73">
        <f t="shared" si="0"/>
        <v>17040</v>
      </c>
    </row>
    <row r="35" spans="2:8">
      <c r="B35" s="69" t="s">
        <v>224</v>
      </c>
      <c r="C35" s="68" t="s">
        <v>236</v>
      </c>
      <c r="D35" s="68">
        <v>4111</v>
      </c>
      <c r="E35" s="69" t="s">
        <v>140</v>
      </c>
      <c r="F35" s="73">
        <v>3.55</v>
      </c>
      <c r="G35" s="74">
        <v>4585</v>
      </c>
      <c r="H35" s="73">
        <f t="shared" ref="H35:H66" si="3">F35*G35</f>
        <v>16276.75</v>
      </c>
    </row>
    <row r="36" spans="2:8">
      <c r="B36" s="66" t="s">
        <v>203</v>
      </c>
      <c r="C36" s="67" t="s">
        <v>209</v>
      </c>
      <c r="D36" s="68">
        <v>6431</v>
      </c>
      <c r="E36" s="69" t="s">
        <v>170</v>
      </c>
      <c r="F36" s="70">
        <v>2.85</v>
      </c>
      <c r="G36" s="71">
        <v>1300</v>
      </c>
      <c r="H36" s="70">
        <f t="shared" si="3"/>
        <v>3705</v>
      </c>
    </row>
    <row r="37" spans="2:8">
      <c r="B37" s="66" t="s">
        <v>203</v>
      </c>
      <c r="C37" s="67" t="s">
        <v>210</v>
      </c>
      <c r="D37" s="67">
        <v>7258</v>
      </c>
      <c r="E37" s="66" t="s">
        <v>162</v>
      </c>
      <c r="F37" s="70">
        <v>100.5</v>
      </c>
      <c r="G37" s="71">
        <v>100</v>
      </c>
      <c r="H37" s="70">
        <f t="shared" si="3"/>
        <v>10050</v>
      </c>
    </row>
    <row r="38" spans="2:8">
      <c r="B38" s="66" t="s">
        <v>203</v>
      </c>
      <c r="C38" s="67" t="s">
        <v>211</v>
      </c>
      <c r="D38" s="67">
        <v>9967</v>
      </c>
      <c r="E38" s="66" t="s">
        <v>199</v>
      </c>
      <c r="F38" s="70">
        <v>0.85</v>
      </c>
      <c r="G38" s="71">
        <v>550</v>
      </c>
      <c r="H38" s="70">
        <f t="shared" si="3"/>
        <v>467.5</v>
      </c>
    </row>
    <row r="39" spans="2:8">
      <c r="B39" s="66" t="s">
        <v>203</v>
      </c>
      <c r="C39" s="67" t="s">
        <v>212</v>
      </c>
      <c r="D39" s="67">
        <v>9955</v>
      </c>
      <c r="E39" s="66" t="s">
        <v>213</v>
      </c>
      <c r="F39" s="70">
        <v>0.55000000000000004</v>
      </c>
      <c r="G39" s="71">
        <v>150</v>
      </c>
      <c r="H39" s="70">
        <f t="shared" si="3"/>
        <v>82.5</v>
      </c>
    </row>
    <row r="40" spans="2:8">
      <c r="B40" s="66" t="s">
        <v>218</v>
      </c>
      <c r="C40" s="67" t="s">
        <v>219</v>
      </c>
      <c r="D40" s="68">
        <v>6433</v>
      </c>
      <c r="E40" s="69" t="s">
        <v>170</v>
      </c>
      <c r="F40" s="70">
        <v>2.95</v>
      </c>
      <c r="G40" s="71">
        <v>1500</v>
      </c>
      <c r="H40" s="70">
        <f t="shared" si="3"/>
        <v>4425</v>
      </c>
    </row>
    <row r="41" spans="2:8">
      <c r="B41" s="66" t="s">
        <v>138</v>
      </c>
      <c r="C41" s="67" t="s">
        <v>146</v>
      </c>
      <c r="D41" s="68">
        <v>1243</v>
      </c>
      <c r="E41" s="69" t="s">
        <v>144</v>
      </c>
      <c r="F41" s="70">
        <v>4.25</v>
      </c>
      <c r="G41" s="71">
        <v>9000</v>
      </c>
      <c r="H41" s="73">
        <f t="shared" si="3"/>
        <v>38250</v>
      </c>
    </row>
    <row r="42" spans="2:8">
      <c r="B42" s="66" t="s">
        <v>237</v>
      </c>
      <c r="C42" s="67" t="s">
        <v>243</v>
      </c>
      <c r="D42" s="68">
        <v>4312</v>
      </c>
      <c r="E42" s="69" t="s">
        <v>140</v>
      </c>
      <c r="F42" s="70">
        <v>3.75</v>
      </c>
      <c r="G42" s="71">
        <v>4150</v>
      </c>
      <c r="H42" s="70">
        <f t="shared" si="3"/>
        <v>15562.5</v>
      </c>
    </row>
    <row r="43" spans="2:8">
      <c r="B43" s="66" t="s">
        <v>138</v>
      </c>
      <c r="C43" s="67" t="s">
        <v>147</v>
      </c>
      <c r="D43" s="67">
        <v>5634</v>
      </c>
      <c r="E43" s="66" t="s">
        <v>148</v>
      </c>
      <c r="F43" s="70">
        <v>185</v>
      </c>
      <c r="G43" s="71">
        <v>150</v>
      </c>
      <c r="H43" s="70">
        <f t="shared" si="3"/>
        <v>27750</v>
      </c>
    </row>
    <row r="44" spans="2:8">
      <c r="B44" s="66" t="s">
        <v>138</v>
      </c>
      <c r="C44" s="67" t="s">
        <v>149</v>
      </c>
      <c r="D44" s="67">
        <v>5634</v>
      </c>
      <c r="E44" s="66" t="s">
        <v>148</v>
      </c>
      <c r="F44" s="70">
        <v>185</v>
      </c>
      <c r="G44" s="71">
        <v>140</v>
      </c>
      <c r="H44" s="70">
        <f t="shared" si="3"/>
        <v>25900</v>
      </c>
    </row>
    <row r="45" spans="2:8">
      <c r="B45" s="66" t="s">
        <v>138</v>
      </c>
      <c r="C45" s="67" t="s">
        <v>150</v>
      </c>
      <c r="D45" s="68">
        <v>1243</v>
      </c>
      <c r="E45" s="69" t="s">
        <v>144</v>
      </c>
      <c r="F45" s="70">
        <v>4.25</v>
      </c>
      <c r="G45" s="71">
        <v>10500</v>
      </c>
      <c r="H45" s="73">
        <f t="shared" si="3"/>
        <v>44625</v>
      </c>
    </row>
    <row r="46" spans="2:8">
      <c r="B46" s="66" t="s">
        <v>218</v>
      </c>
      <c r="C46" s="67" t="s">
        <v>220</v>
      </c>
      <c r="D46" s="68">
        <v>9764</v>
      </c>
      <c r="E46" s="69" t="s">
        <v>153</v>
      </c>
      <c r="F46" s="70">
        <v>3.75</v>
      </c>
      <c r="G46" s="71">
        <v>1980</v>
      </c>
      <c r="H46" s="70">
        <f t="shared" si="3"/>
        <v>7425</v>
      </c>
    </row>
    <row r="47" spans="2:8">
      <c r="B47" s="75" t="s">
        <v>151</v>
      </c>
      <c r="C47" s="67" t="s">
        <v>161</v>
      </c>
      <c r="D47" s="67">
        <v>7258</v>
      </c>
      <c r="E47" s="66" t="s">
        <v>162</v>
      </c>
      <c r="F47" s="70">
        <v>90</v>
      </c>
      <c r="G47" s="71">
        <v>100</v>
      </c>
      <c r="H47" s="70">
        <f t="shared" si="3"/>
        <v>9000</v>
      </c>
    </row>
    <row r="48" spans="2:8">
      <c r="B48" s="75" t="s">
        <v>151</v>
      </c>
      <c r="C48" s="67" t="s">
        <v>163</v>
      </c>
      <c r="D48" s="67">
        <v>7258</v>
      </c>
      <c r="E48" s="66" t="s">
        <v>162</v>
      </c>
      <c r="F48" s="70">
        <v>90</v>
      </c>
      <c r="G48" s="71">
        <v>120</v>
      </c>
      <c r="H48" s="70">
        <f t="shared" si="3"/>
        <v>10800</v>
      </c>
    </row>
    <row r="49" spans="2:8">
      <c r="B49" s="75" t="s">
        <v>151</v>
      </c>
      <c r="C49" s="67" t="s">
        <v>164</v>
      </c>
      <c r="D49" s="68">
        <v>1369</v>
      </c>
      <c r="E49" s="69" t="s">
        <v>144</v>
      </c>
      <c r="F49" s="70">
        <v>4.2</v>
      </c>
      <c r="G49" s="71">
        <v>14000</v>
      </c>
      <c r="H49" s="73">
        <f t="shared" si="3"/>
        <v>58800</v>
      </c>
    </row>
    <row r="50" spans="2:8">
      <c r="B50" s="75" t="s">
        <v>151</v>
      </c>
      <c r="C50" s="67" t="s">
        <v>165</v>
      </c>
      <c r="D50" s="67">
        <v>5275</v>
      </c>
      <c r="E50" s="66" t="s">
        <v>166</v>
      </c>
      <c r="F50" s="70">
        <v>1</v>
      </c>
      <c r="G50" s="71">
        <v>25000</v>
      </c>
      <c r="H50" s="70">
        <f t="shared" si="3"/>
        <v>25000</v>
      </c>
    </row>
    <row r="51" spans="2:8">
      <c r="B51" s="75" t="s">
        <v>151</v>
      </c>
      <c r="C51" s="67" t="s">
        <v>167</v>
      </c>
      <c r="D51" s="68">
        <v>1369</v>
      </c>
      <c r="E51" s="69" t="s">
        <v>144</v>
      </c>
      <c r="F51" s="70">
        <v>4.2</v>
      </c>
      <c r="G51" s="71">
        <v>10000</v>
      </c>
      <c r="H51" s="73">
        <f t="shared" si="3"/>
        <v>42000</v>
      </c>
    </row>
    <row r="52" spans="2:8">
      <c r="B52" s="69" t="s">
        <v>168</v>
      </c>
      <c r="C52" s="68" t="s">
        <v>169</v>
      </c>
      <c r="D52" s="68">
        <v>6321</v>
      </c>
      <c r="E52" s="69" t="s">
        <v>170</v>
      </c>
      <c r="F52" s="73">
        <v>2.4500000000000002</v>
      </c>
      <c r="G52" s="74">
        <v>1300</v>
      </c>
      <c r="H52" s="73">
        <f t="shared" si="3"/>
        <v>3185.0000000000005</v>
      </c>
    </row>
    <row r="53" spans="2:8">
      <c r="B53" s="69" t="s">
        <v>168</v>
      </c>
      <c r="C53" s="68" t="s">
        <v>171</v>
      </c>
      <c r="D53" s="68">
        <v>6321</v>
      </c>
      <c r="E53" s="69" t="s">
        <v>170</v>
      </c>
      <c r="F53" s="73">
        <v>2.4500000000000002</v>
      </c>
      <c r="G53" s="74">
        <v>1200</v>
      </c>
      <c r="H53" s="73">
        <f t="shared" si="3"/>
        <v>2940</v>
      </c>
    </row>
    <row r="54" spans="2:8">
      <c r="B54" s="69" t="s">
        <v>168</v>
      </c>
      <c r="C54" s="68" t="s">
        <v>172</v>
      </c>
      <c r="D54" s="68">
        <v>6321</v>
      </c>
      <c r="E54" s="69" t="s">
        <v>170</v>
      </c>
      <c r="F54" s="73">
        <v>2.4500000000000002</v>
      </c>
      <c r="G54" s="74">
        <v>2500</v>
      </c>
      <c r="H54" s="73">
        <f t="shared" si="3"/>
        <v>6125</v>
      </c>
    </row>
    <row r="55" spans="2:8">
      <c r="B55" s="69" t="s">
        <v>168</v>
      </c>
      <c r="C55" s="68" t="s">
        <v>173</v>
      </c>
      <c r="D55" s="68">
        <v>6321</v>
      </c>
      <c r="E55" s="69" t="s">
        <v>170</v>
      </c>
      <c r="F55" s="73">
        <v>2.4500000000000002</v>
      </c>
      <c r="G55" s="74">
        <v>1250</v>
      </c>
      <c r="H55" s="73">
        <f t="shared" si="3"/>
        <v>3062.5</v>
      </c>
    </row>
    <row r="56" spans="2:8">
      <c r="B56" s="69" t="s">
        <v>168</v>
      </c>
      <c r="C56" s="68" t="s">
        <v>174</v>
      </c>
      <c r="D56" s="68">
        <v>6321</v>
      </c>
      <c r="E56" s="69" t="s">
        <v>170</v>
      </c>
      <c r="F56" s="73">
        <v>2.4500000000000002</v>
      </c>
      <c r="G56" s="74">
        <v>1500</v>
      </c>
      <c r="H56" s="73">
        <f t="shared" si="3"/>
        <v>3675.0000000000005</v>
      </c>
    </row>
    <row r="57" spans="2:8">
      <c r="B57" s="66" t="s">
        <v>168</v>
      </c>
      <c r="C57" s="67" t="s">
        <v>175</v>
      </c>
      <c r="D57" s="67">
        <v>5689</v>
      </c>
      <c r="E57" s="66" t="s">
        <v>148</v>
      </c>
      <c r="F57" s="70">
        <v>175</v>
      </c>
      <c r="G57" s="71">
        <v>150</v>
      </c>
      <c r="H57" s="70">
        <f t="shared" si="3"/>
        <v>26250</v>
      </c>
    </row>
    <row r="58" spans="2:8">
      <c r="B58" s="66" t="s">
        <v>168</v>
      </c>
      <c r="C58" s="67" t="s">
        <v>176</v>
      </c>
      <c r="D58" s="67">
        <v>7268</v>
      </c>
      <c r="E58" s="66" t="s">
        <v>162</v>
      </c>
      <c r="F58" s="70">
        <v>95</v>
      </c>
      <c r="G58" s="71">
        <v>110</v>
      </c>
      <c r="H58" s="70">
        <f t="shared" si="3"/>
        <v>10450</v>
      </c>
    </row>
    <row r="59" spans="2:8">
      <c r="B59" s="66" t="s">
        <v>168</v>
      </c>
      <c r="C59" s="67" t="s">
        <v>177</v>
      </c>
      <c r="D59" s="67">
        <v>7268</v>
      </c>
      <c r="E59" s="66" t="s">
        <v>162</v>
      </c>
      <c r="F59" s="70">
        <v>95</v>
      </c>
      <c r="G59" s="71">
        <v>105</v>
      </c>
      <c r="H59" s="70">
        <f t="shared" si="3"/>
        <v>9975</v>
      </c>
    </row>
    <row r="60" spans="2:8">
      <c r="B60" s="66" t="s">
        <v>168</v>
      </c>
      <c r="C60" s="67" t="s">
        <v>178</v>
      </c>
      <c r="D60" s="67">
        <v>5462</v>
      </c>
      <c r="E60" s="66" t="s">
        <v>166</v>
      </c>
      <c r="F60" s="70">
        <v>1.05</v>
      </c>
      <c r="G60" s="71">
        <v>22500</v>
      </c>
      <c r="H60" s="70">
        <f t="shared" si="3"/>
        <v>23625</v>
      </c>
    </row>
    <row r="61" spans="2:8">
      <c r="B61" s="66" t="s">
        <v>168</v>
      </c>
      <c r="C61" s="67" t="s">
        <v>179</v>
      </c>
      <c r="D61" s="67">
        <v>5689</v>
      </c>
      <c r="E61" s="66" t="s">
        <v>148</v>
      </c>
      <c r="F61" s="70">
        <v>175</v>
      </c>
      <c r="G61" s="71">
        <v>175</v>
      </c>
      <c r="H61" s="70">
        <f t="shared" si="3"/>
        <v>30625</v>
      </c>
    </row>
    <row r="62" spans="2:8">
      <c r="B62" s="66" t="s">
        <v>168</v>
      </c>
      <c r="C62" s="67" t="s">
        <v>180</v>
      </c>
      <c r="D62" s="67">
        <v>5462</v>
      </c>
      <c r="E62" s="66" t="s">
        <v>166</v>
      </c>
      <c r="F62" s="70">
        <v>1.05</v>
      </c>
      <c r="G62" s="71">
        <v>21500</v>
      </c>
      <c r="H62" s="70">
        <f t="shared" si="3"/>
        <v>22575</v>
      </c>
    </row>
    <row r="63" spans="2:8">
      <c r="B63" s="66" t="s">
        <v>168</v>
      </c>
      <c r="C63" s="67" t="s">
        <v>181</v>
      </c>
      <c r="D63" s="67">
        <v>5462</v>
      </c>
      <c r="E63" s="66" t="s">
        <v>166</v>
      </c>
      <c r="F63" s="70">
        <v>1.05</v>
      </c>
      <c r="G63" s="71">
        <v>23000</v>
      </c>
      <c r="H63" s="70">
        <f t="shared" si="3"/>
        <v>24150</v>
      </c>
    </row>
    <row r="64" spans="2:8">
      <c r="B64" s="66" t="s">
        <v>237</v>
      </c>
      <c r="C64" s="67" t="s">
        <v>244</v>
      </c>
      <c r="D64" s="67">
        <v>5677</v>
      </c>
      <c r="E64" s="66" t="s">
        <v>148</v>
      </c>
      <c r="F64" s="70">
        <v>195</v>
      </c>
      <c r="G64" s="71">
        <v>110</v>
      </c>
      <c r="H64" s="70">
        <f t="shared" si="3"/>
        <v>21450</v>
      </c>
    </row>
    <row r="65" spans="2:8">
      <c r="B65" s="66" t="s">
        <v>237</v>
      </c>
      <c r="C65" s="67" t="s">
        <v>245</v>
      </c>
      <c r="D65" s="67">
        <v>5234</v>
      </c>
      <c r="E65" s="66" t="s">
        <v>183</v>
      </c>
      <c r="F65" s="70">
        <v>1.65</v>
      </c>
      <c r="G65" s="71">
        <v>4500</v>
      </c>
      <c r="H65" s="70">
        <f t="shared" si="3"/>
        <v>7425</v>
      </c>
    </row>
    <row r="66" spans="2:8">
      <c r="B66" s="66" t="s">
        <v>237</v>
      </c>
      <c r="C66" s="67" t="s">
        <v>246</v>
      </c>
      <c r="D66" s="67">
        <v>5234</v>
      </c>
      <c r="E66" s="66" t="s">
        <v>183</v>
      </c>
      <c r="F66" s="70">
        <v>1.65</v>
      </c>
      <c r="G66" s="71">
        <v>4750</v>
      </c>
      <c r="H66" s="70">
        <f t="shared" si="3"/>
        <v>7837.5</v>
      </c>
    </row>
    <row r="67" spans="2:8">
      <c r="B67" s="66" t="s">
        <v>237</v>
      </c>
      <c r="C67" s="67" t="s">
        <v>247</v>
      </c>
      <c r="D67" s="67">
        <v>5234</v>
      </c>
      <c r="E67" s="66" t="s">
        <v>183</v>
      </c>
      <c r="F67" s="70">
        <v>1.65</v>
      </c>
      <c r="G67" s="71">
        <v>4850</v>
      </c>
      <c r="H67" s="70">
        <f t="shared" ref="H67:H96" si="4">F67*G67</f>
        <v>8002.5</v>
      </c>
    </row>
    <row r="68" spans="2:8">
      <c r="B68" s="66" t="s">
        <v>237</v>
      </c>
      <c r="C68" s="67" t="s">
        <v>248</v>
      </c>
      <c r="D68" s="67">
        <v>8008</v>
      </c>
      <c r="E68" s="66" t="s">
        <v>217</v>
      </c>
      <c r="F68" s="70">
        <v>645</v>
      </c>
      <c r="G68" s="71">
        <v>150</v>
      </c>
      <c r="H68" s="70">
        <f t="shared" si="4"/>
        <v>96750</v>
      </c>
    </row>
    <row r="69" spans="2:8">
      <c r="B69" s="66" t="s">
        <v>237</v>
      </c>
      <c r="C69" s="67" t="s">
        <v>249</v>
      </c>
      <c r="D69" s="67">
        <v>8008</v>
      </c>
      <c r="E69" s="66" t="s">
        <v>217</v>
      </c>
      <c r="F69" s="70">
        <v>645</v>
      </c>
      <c r="G69" s="71">
        <v>100</v>
      </c>
      <c r="H69" s="70">
        <f t="shared" si="4"/>
        <v>64500</v>
      </c>
    </row>
    <row r="70" spans="2:8">
      <c r="B70" s="66" t="s">
        <v>168</v>
      </c>
      <c r="C70" s="67" t="s">
        <v>182</v>
      </c>
      <c r="D70" s="67">
        <v>5166</v>
      </c>
      <c r="E70" s="66" t="s">
        <v>183</v>
      </c>
      <c r="F70" s="70">
        <v>1.25</v>
      </c>
      <c r="G70" s="71">
        <v>5650</v>
      </c>
      <c r="H70" s="70">
        <f t="shared" si="4"/>
        <v>7062.5</v>
      </c>
    </row>
    <row r="71" spans="2:8">
      <c r="B71" s="66" t="s">
        <v>168</v>
      </c>
      <c r="C71" s="67" t="s">
        <v>184</v>
      </c>
      <c r="D71" s="67">
        <v>5689</v>
      </c>
      <c r="E71" s="66" t="s">
        <v>148</v>
      </c>
      <c r="F71" s="70">
        <v>175</v>
      </c>
      <c r="G71" s="71">
        <v>155</v>
      </c>
      <c r="H71" s="70">
        <f t="shared" si="4"/>
        <v>27125</v>
      </c>
    </row>
    <row r="72" spans="2:8">
      <c r="B72" s="66" t="s">
        <v>168</v>
      </c>
      <c r="C72" s="67" t="s">
        <v>185</v>
      </c>
      <c r="D72" s="67">
        <v>5462</v>
      </c>
      <c r="E72" s="66" t="s">
        <v>166</v>
      </c>
      <c r="F72" s="70">
        <v>1.05</v>
      </c>
      <c r="G72" s="71">
        <v>22500</v>
      </c>
      <c r="H72" s="70">
        <f t="shared" si="4"/>
        <v>23625</v>
      </c>
    </row>
    <row r="73" spans="2:8">
      <c r="B73" s="66" t="s">
        <v>237</v>
      </c>
      <c r="C73" s="67" t="s">
        <v>250</v>
      </c>
      <c r="D73" s="67">
        <v>5677</v>
      </c>
      <c r="E73" s="66" t="s">
        <v>148</v>
      </c>
      <c r="F73" s="70">
        <v>195</v>
      </c>
      <c r="G73" s="71">
        <v>130</v>
      </c>
      <c r="H73" s="70">
        <f t="shared" si="4"/>
        <v>25350</v>
      </c>
    </row>
    <row r="74" spans="2:8">
      <c r="B74" s="66" t="s">
        <v>237</v>
      </c>
      <c r="C74" s="67" t="s">
        <v>251</v>
      </c>
      <c r="D74" s="67">
        <v>8008</v>
      </c>
      <c r="E74" s="66" t="s">
        <v>217</v>
      </c>
      <c r="F74" s="70">
        <v>645</v>
      </c>
      <c r="G74" s="71">
        <v>120</v>
      </c>
      <c r="H74" s="70">
        <f t="shared" si="4"/>
        <v>77400</v>
      </c>
    </row>
    <row r="75" spans="2:8">
      <c r="B75" s="66" t="s">
        <v>237</v>
      </c>
      <c r="C75" s="67" t="s">
        <v>252</v>
      </c>
      <c r="D75" s="67">
        <v>5319</v>
      </c>
      <c r="E75" s="66" t="s">
        <v>166</v>
      </c>
      <c r="F75" s="70">
        <v>1.1000000000000001</v>
      </c>
      <c r="G75" s="71">
        <v>18100</v>
      </c>
      <c r="H75" s="70">
        <f t="shared" si="4"/>
        <v>19910</v>
      </c>
    </row>
    <row r="76" spans="2:8">
      <c r="B76" s="66" t="s">
        <v>203</v>
      </c>
      <c r="C76" s="67" t="s">
        <v>214</v>
      </c>
      <c r="D76" s="67">
        <v>9955</v>
      </c>
      <c r="E76" s="66" t="s">
        <v>213</v>
      </c>
      <c r="F76" s="70">
        <v>0.55000000000000004</v>
      </c>
      <c r="G76" s="71">
        <v>125</v>
      </c>
      <c r="H76" s="70">
        <f t="shared" si="4"/>
        <v>68.75</v>
      </c>
    </row>
    <row r="77" spans="2:8">
      <c r="B77" s="69" t="s">
        <v>186</v>
      </c>
      <c r="C77" s="68" t="s">
        <v>187</v>
      </c>
      <c r="D77" s="68">
        <v>1122</v>
      </c>
      <c r="E77" s="69" t="s">
        <v>144</v>
      </c>
      <c r="F77" s="73">
        <v>4.25</v>
      </c>
      <c r="G77" s="74">
        <v>19500</v>
      </c>
      <c r="H77" s="73">
        <f t="shared" si="4"/>
        <v>82875</v>
      </c>
    </row>
    <row r="78" spans="2:8">
      <c r="B78" s="66" t="s">
        <v>186</v>
      </c>
      <c r="C78" s="67" t="s">
        <v>188</v>
      </c>
      <c r="D78" s="67">
        <v>3166</v>
      </c>
      <c r="E78" s="66" t="s">
        <v>183</v>
      </c>
      <c r="F78" s="70">
        <v>1.25</v>
      </c>
      <c r="G78" s="71">
        <v>5600</v>
      </c>
      <c r="H78" s="70">
        <f t="shared" si="4"/>
        <v>7000</v>
      </c>
    </row>
    <row r="79" spans="2:8">
      <c r="B79" s="66" t="s">
        <v>218</v>
      </c>
      <c r="C79" s="67" t="s">
        <v>221</v>
      </c>
      <c r="D79" s="68">
        <v>9764</v>
      </c>
      <c r="E79" s="69" t="s">
        <v>153</v>
      </c>
      <c r="F79" s="70">
        <v>3.75</v>
      </c>
      <c r="G79" s="71">
        <v>1850</v>
      </c>
      <c r="H79" s="70">
        <f t="shared" si="4"/>
        <v>6937.5</v>
      </c>
    </row>
    <row r="80" spans="2:8">
      <c r="B80" s="66" t="s">
        <v>203</v>
      </c>
      <c r="C80" s="67" t="s">
        <v>215</v>
      </c>
      <c r="D80" s="67">
        <v>7258</v>
      </c>
      <c r="E80" s="66" t="s">
        <v>162</v>
      </c>
      <c r="F80" s="70">
        <v>100.5</v>
      </c>
      <c r="G80" s="71">
        <v>90</v>
      </c>
      <c r="H80" s="70">
        <f t="shared" si="4"/>
        <v>9045</v>
      </c>
    </row>
    <row r="81" spans="2:8">
      <c r="B81" s="69" t="s">
        <v>186</v>
      </c>
      <c r="C81" s="68" t="s">
        <v>189</v>
      </c>
      <c r="D81" s="68">
        <v>1122</v>
      </c>
      <c r="E81" s="69" t="s">
        <v>144</v>
      </c>
      <c r="F81" s="73">
        <v>4.25</v>
      </c>
      <c r="G81" s="74">
        <v>15500</v>
      </c>
      <c r="H81" s="73">
        <f t="shared" si="4"/>
        <v>65875</v>
      </c>
    </row>
    <row r="82" spans="2:8">
      <c r="B82" s="66" t="s">
        <v>186</v>
      </c>
      <c r="C82" s="67" t="s">
        <v>190</v>
      </c>
      <c r="D82" s="67">
        <v>3166</v>
      </c>
      <c r="E82" s="66" t="s">
        <v>183</v>
      </c>
      <c r="F82" s="70">
        <v>1.25</v>
      </c>
      <c r="G82" s="71">
        <v>5500</v>
      </c>
      <c r="H82" s="70">
        <f t="shared" si="4"/>
        <v>6875</v>
      </c>
    </row>
    <row r="83" spans="2:8">
      <c r="B83" s="69" t="s">
        <v>186</v>
      </c>
      <c r="C83" s="68" t="s">
        <v>191</v>
      </c>
      <c r="D83" s="68">
        <v>1122</v>
      </c>
      <c r="E83" s="69" t="s">
        <v>144</v>
      </c>
      <c r="F83" s="73">
        <v>4.25</v>
      </c>
      <c r="G83" s="74">
        <v>18000</v>
      </c>
      <c r="H83" s="73">
        <f t="shared" si="4"/>
        <v>76500</v>
      </c>
    </row>
    <row r="84" spans="2:8">
      <c r="B84" s="66" t="s">
        <v>203</v>
      </c>
      <c r="C84" s="67" t="s">
        <v>216</v>
      </c>
      <c r="D84" s="67">
        <v>8148</v>
      </c>
      <c r="E84" s="66" t="s">
        <v>217</v>
      </c>
      <c r="F84" s="70">
        <v>655.5</v>
      </c>
      <c r="G84" s="71">
        <v>125</v>
      </c>
      <c r="H84" s="70">
        <f t="shared" si="4"/>
        <v>81937.5</v>
      </c>
    </row>
    <row r="85" spans="2:8">
      <c r="B85" s="69" t="s">
        <v>186</v>
      </c>
      <c r="C85" s="68" t="s">
        <v>192</v>
      </c>
      <c r="D85" s="68">
        <v>1122</v>
      </c>
      <c r="E85" s="69" t="s">
        <v>144</v>
      </c>
      <c r="F85" s="73">
        <v>4.25</v>
      </c>
      <c r="G85" s="74">
        <v>12500</v>
      </c>
      <c r="H85" s="73">
        <f t="shared" si="4"/>
        <v>53125</v>
      </c>
    </row>
    <row r="86" spans="2:8">
      <c r="B86" s="69" t="s">
        <v>186</v>
      </c>
      <c r="C86" s="68" t="s">
        <v>193</v>
      </c>
      <c r="D86" s="68">
        <v>1122</v>
      </c>
      <c r="E86" s="69" t="s">
        <v>144</v>
      </c>
      <c r="F86" s="73">
        <v>4.25</v>
      </c>
      <c r="G86" s="74">
        <v>15000</v>
      </c>
      <c r="H86" s="73">
        <f t="shared" si="4"/>
        <v>63750</v>
      </c>
    </row>
    <row r="87" spans="2:8">
      <c r="B87" s="69" t="s">
        <v>186</v>
      </c>
      <c r="C87" s="68" t="s">
        <v>194</v>
      </c>
      <c r="D87" s="68">
        <v>1122</v>
      </c>
      <c r="E87" s="69" t="s">
        <v>144</v>
      </c>
      <c r="F87" s="73">
        <v>4.25</v>
      </c>
      <c r="G87" s="74">
        <v>14500</v>
      </c>
      <c r="H87" s="73">
        <f t="shared" si="4"/>
        <v>61625</v>
      </c>
    </row>
    <row r="88" spans="2:8">
      <c r="B88" s="66" t="s">
        <v>186</v>
      </c>
      <c r="C88" s="67" t="s">
        <v>195</v>
      </c>
      <c r="D88" s="67">
        <v>5066</v>
      </c>
      <c r="E88" s="66" t="s">
        <v>166</v>
      </c>
      <c r="F88" s="70">
        <v>0.95</v>
      </c>
      <c r="G88" s="71">
        <v>25000</v>
      </c>
      <c r="H88" s="70">
        <f t="shared" si="4"/>
        <v>23750</v>
      </c>
    </row>
    <row r="89" spans="2:8">
      <c r="B89" s="66" t="s">
        <v>186</v>
      </c>
      <c r="C89" s="67" t="s">
        <v>196</v>
      </c>
      <c r="D89" s="67">
        <v>3166</v>
      </c>
      <c r="E89" s="66" t="s">
        <v>183</v>
      </c>
      <c r="F89" s="70">
        <v>1.25</v>
      </c>
      <c r="G89" s="71">
        <v>5650</v>
      </c>
      <c r="H89" s="70">
        <f t="shared" si="4"/>
        <v>7062.5</v>
      </c>
    </row>
    <row r="90" spans="2:8">
      <c r="B90" s="66" t="s">
        <v>186</v>
      </c>
      <c r="C90" s="67" t="s">
        <v>197</v>
      </c>
      <c r="D90" s="67">
        <v>3166</v>
      </c>
      <c r="E90" s="66" t="s">
        <v>183</v>
      </c>
      <c r="F90" s="70">
        <v>1.25</v>
      </c>
      <c r="G90" s="71">
        <v>5425</v>
      </c>
      <c r="H90" s="70">
        <f t="shared" si="4"/>
        <v>6781.25</v>
      </c>
    </row>
    <row r="91" spans="2:8">
      <c r="B91" s="66" t="s">
        <v>186</v>
      </c>
      <c r="C91" s="67" t="s">
        <v>198</v>
      </c>
      <c r="D91" s="67">
        <v>9966</v>
      </c>
      <c r="E91" s="66" t="s">
        <v>199</v>
      </c>
      <c r="F91" s="70">
        <v>0.75</v>
      </c>
      <c r="G91" s="71">
        <v>500</v>
      </c>
      <c r="H91" s="70">
        <f t="shared" si="4"/>
        <v>375</v>
      </c>
    </row>
    <row r="92" spans="2:8">
      <c r="B92" s="66" t="s">
        <v>218</v>
      </c>
      <c r="C92" s="67" t="s">
        <v>222</v>
      </c>
      <c r="D92" s="68">
        <v>9764</v>
      </c>
      <c r="E92" s="69" t="s">
        <v>153</v>
      </c>
      <c r="F92" s="70">
        <v>3.75</v>
      </c>
      <c r="G92" s="71">
        <v>1800</v>
      </c>
      <c r="H92" s="70">
        <f t="shared" si="4"/>
        <v>6750</v>
      </c>
    </row>
    <row r="93" spans="2:8">
      <c r="B93" s="66" t="s">
        <v>186</v>
      </c>
      <c r="C93" s="67" t="s">
        <v>200</v>
      </c>
      <c r="D93" s="67">
        <v>5066</v>
      </c>
      <c r="E93" s="66" t="s">
        <v>166</v>
      </c>
      <c r="F93" s="70">
        <v>0.95</v>
      </c>
      <c r="G93" s="71">
        <v>17500</v>
      </c>
      <c r="H93" s="70">
        <f t="shared" si="4"/>
        <v>16625</v>
      </c>
    </row>
    <row r="94" spans="2:8">
      <c r="B94" s="69" t="s">
        <v>186</v>
      </c>
      <c r="C94" s="68" t="s">
        <v>201</v>
      </c>
      <c r="D94" s="68">
        <v>1122</v>
      </c>
      <c r="E94" s="69" t="s">
        <v>144</v>
      </c>
      <c r="F94" s="73">
        <v>4.25</v>
      </c>
      <c r="G94" s="74">
        <v>17500</v>
      </c>
      <c r="H94" s="73">
        <f t="shared" si="4"/>
        <v>74375</v>
      </c>
    </row>
    <row r="95" spans="2:8">
      <c r="B95" s="69" t="s">
        <v>186</v>
      </c>
      <c r="C95" s="68" t="s">
        <v>202</v>
      </c>
      <c r="D95" s="68">
        <v>1122</v>
      </c>
      <c r="E95" s="69" t="s">
        <v>144</v>
      </c>
      <c r="F95" s="73">
        <v>4.25</v>
      </c>
      <c r="G95" s="74">
        <v>17000</v>
      </c>
      <c r="H95" s="73">
        <f t="shared" si="4"/>
        <v>72250</v>
      </c>
    </row>
    <row r="96" spans="2:8">
      <c r="B96" s="66" t="s">
        <v>218</v>
      </c>
      <c r="C96" s="67" t="s">
        <v>223</v>
      </c>
      <c r="D96" s="68">
        <v>9764</v>
      </c>
      <c r="E96" s="69" t="s">
        <v>153</v>
      </c>
      <c r="F96" s="70">
        <v>3.75</v>
      </c>
      <c r="G96" s="71">
        <v>1750</v>
      </c>
      <c r="H96" s="70">
        <f t="shared" si="4"/>
        <v>6562.5</v>
      </c>
    </row>
  </sheetData>
  <sortState ref="B3:H96">
    <sortCondition ref="C3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B2:E9"/>
  <sheetViews>
    <sheetView workbookViewId="0">
      <selection activeCell="C9" sqref="C9"/>
    </sheetView>
  </sheetViews>
  <sheetFormatPr defaultColWidth="8.85546875" defaultRowHeight="15"/>
  <cols>
    <col min="3" max="3" width="18.140625" bestFit="1" customWidth="1"/>
  </cols>
  <sheetData>
    <row r="2" spans="2:5">
      <c r="B2" s="12" t="s">
        <v>253</v>
      </c>
      <c r="C2" s="12" t="s">
        <v>254</v>
      </c>
      <c r="E2" s="9" t="s">
        <v>287</v>
      </c>
    </row>
    <row r="3" spans="2:5">
      <c r="B3" s="11">
        <v>1</v>
      </c>
      <c r="C3" s="78">
        <v>-675000000</v>
      </c>
      <c r="E3" s="76">
        <v>0.08</v>
      </c>
    </row>
    <row r="4" spans="2:5">
      <c r="B4" s="11">
        <v>2</v>
      </c>
      <c r="C4" s="78">
        <v>-445000000</v>
      </c>
    </row>
    <row r="5" spans="2:5">
      <c r="B5" s="11">
        <v>3</v>
      </c>
      <c r="C5" s="78">
        <v>-175000000</v>
      </c>
    </row>
    <row r="6" spans="2:5">
      <c r="B6" s="11">
        <v>4</v>
      </c>
      <c r="C6" s="78">
        <v>125000000</v>
      </c>
    </row>
    <row r="7" spans="2:5">
      <c r="B7" s="11">
        <v>5</v>
      </c>
      <c r="C7" s="78">
        <v>530000000</v>
      </c>
    </row>
    <row r="9" spans="2:5">
      <c r="B9" t="s">
        <v>286</v>
      </c>
      <c r="C9" s="77">
        <f>NPV(E3,C3:C7)</f>
        <v>-692848591.18537724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B2:I23"/>
  <sheetViews>
    <sheetView topLeftCell="A4" workbookViewId="0">
      <selection activeCell="C7" sqref="C7"/>
    </sheetView>
  </sheetViews>
  <sheetFormatPr defaultColWidth="8.85546875" defaultRowHeight="15"/>
  <cols>
    <col min="3" max="3" width="10.42578125" bestFit="1" customWidth="1"/>
  </cols>
  <sheetData>
    <row r="2" spans="2:9">
      <c r="B2" s="9" t="s">
        <v>255</v>
      </c>
      <c r="F2" s="10" t="s">
        <v>257</v>
      </c>
      <c r="G2" s="13" t="s">
        <v>258</v>
      </c>
      <c r="H2" s="13" t="s">
        <v>259</v>
      </c>
      <c r="I2" s="13" t="s">
        <v>260</v>
      </c>
    </row>
    <row r="3" spans="2:9">
      <c r="B3" t="s">
        <v>256</v>
      </c>
      <c r="G3" s="11">
        <v>20000</v>
      </c>
      <c r="H3" s="11">
        <v>-10</v>
      </c>
      <c r="I3" s="11">
        <v>-0.04</v>
      </c>
    </row>
    <row r="6" spans="2:9">
      <c r="B6" s="9" t="s">
        <v>261</v>
      </c>
      <c r="C6" s="9" t="s">
        <v>262</v>
      </c>
    </row>
    <row r="7" spans="2:9">
      <c r="B7">
        <v>0</v>
      </c>
      <c r="C7" s="14">
        <f>$G$3*EXP($H$3*EXP($I$3*B7))</f>
        <v>0.90799859524969706</v>
      </c>
    </row>
    <row r="8" spans="2:9">
      <c r="B8">
        <v>10</v>
      </c>
      <c r="C8" s="14">
        <f t="shared" ref="C8:C23" si="0">$G$3*EXP($H$3*EXP($I$3*B8))</f>
        <v>24.539574305783908</v>
      </c>
    </row>
    <row r="9" spans="2:9">
      <c r="B9">
        <v>20</v>
      </c>
      <c r="C9" s="14">
        <f t="shared" si="0"/>
        <v>223.67585129306926</v>
      </c>
    </row>
    <row r="10" spans="2:9">
      <c r="B10">
        <v>30</v>
      </c>
      <c r="C10" s="14">
        <f t="shared" si="0"/>
        <v>983.92082696538137</v>
      </c>
    </row>
    <row r="11" spans="2:9">
      <c r="B11">
        <v>40</v>
      </c>
      <c r="C11" s="14">
        <f t="shared" si="0"/>
        <v>2655.8562133462683</v>
      </c>
    </row>
    <row r="12" spans="2:9">
      <c r="B12">
        <v>50</v>
      </c>
      <c r="C12" s="14">
        <f t="shared" si="0"/>
        <v>5167.4505400999469</v>
      </c>
    </row>
    <row r="13" spans="2:9">
      <c r="B13">
        <v>60</v>
      </c>
      <c r="C13" s="14">
        <f t="shared" si="0"/>
        <v>8073.222658404402</v>
      </c>
    </row>
    <row r="14" spans="2:9">
      <c r="B14">
        <v>70</v>
      </c>
      <c r="C14" s="14">
        <f t="shared" si="0"/>
        <v>10887.677523476001</v>
      </c>
    </row>
    <row r="15" spans="2:9">
      <c r="B15">
        <v>80</v>
      </c>
      <c r="C15" s="14">
        <f t="shared" si="0"/>
        <v>13304.605237734157</v>
      </c>
    </row>
    <row r="16" spans="2:9">
      <c r="B16">
        <v>90</v>
      </c>
      <c r="C16" s="14">
        <f t="shared" si="0"/>
        <v>15218.24518414536</v>
      </c>
    </row>
    <row r="17" spans="2:3">
      <c r="B17">
        <v>100</v>
      </c>
      <c r="C17" s="14">
        <f t="shared" si="0"/>
        <v>16652.758604699553</v>
      </c>
    </row>
    <row r="18" spans="2:3">
      <c r="B18">
        <v>110</v>
      </c>
      <c r="C18" s="14">
        <f t="shared" si="0"/>
        <v>17689.28120536375</v>
      </c>
    </row>
    <row r="19" spans="2:3">
      <c r="B19">
        <v>120</v>
      </c>
      <c r="C19" s="14">
        <f t="shared" si="0"/>
        <v>18419.958964644433</v>
      </c>
    </row>
    <row r="20" spans="2:3">
      <c r="B20">
        <v>130</v>
      </c>
      <c r="C20" s="14">
        <f t="shared" si="0"/>
        <v>18926.56762310506</v>
      </c>
    </row>
    <row r="21" spans="2:3">
      <c r="B21">
        <v>140</v>
      </c>
      <c r="C21" s="14">
        <f t="shared" si="0"/>
        <v>19273.934448467786</v>
      </c>
    </row>
    <row r="22" spans="2:3">
      <c r="B22">
        <v>150</v>
      </c>
      <c r="C22" s="14">
        <f t="shared" si="0"/>
        <v>19510.343323462268</v>
      </c>
    </row>
    <row r="23" spans="2:3">
      <c r="B23">
        <v>160</v>
      </c>
      <c r="C23" s="14">
        <f t="shared" si="0"/>
        <v>19670.434090636485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B2:K23"/>
  <sheetViews>
    <sheetView workbookViewId="0">
      <selection activeCell="H19" sqref="H19"/>
    </sheetView>
  </sheetViews>
  <sheetFormatPr defaultColWidth="8.85546875" defaultRowHeight="15"/>
  <cols>
    <col min="2" max="8" width="10.7109375" customWidth="1"/>
    <col min="9" max="11" width="16.7109375" customWidth="1"/>
  </cols>
  <sheetData>
    <row r="2" spans="2:11">
      <c r="B2" s="9" t="s">
        <v>263</v>
      </c>
    </row>
    <row r="3" spans="2:11">
      <c r="B3" s="15"/>
      <c r="C3" s="15"/>
      <c r="D3" s="15"/>
      <c r="E3" s="15"/>
      <c r="F3" s="91" t="s">
        <v>295</v>
      </c>
      <c r="G3" s="91"/>
      <c r="H3" s="91"/>
    </row>
    <row r="4" spans="2:11">
      <c r="B4" s="15" t="s">
        <v>288</v>
      </c>
      <c r="C4" s="15" t="s">
        <v>289</v>
      </c>
      <c r="D4" s="15" t="s">
        <v>290</v>
      </c>
      <c r="E4" s="15" t="s">
        <v>291</v>
      </c>
      <c r="F4" s="15" t="s">
        <v>292</v>
      </c>
      <c r="G4" s="15" t="s">
        <v>293</v>
      </c>
      <c r="H4" s="15" t="s">
        <v>294</v>
      </c>
      <c r="I4" s="15" t="s">
        <v>296</v>
      </c>
      <c r="J4" s="15" t="s">
        <v>297</v>
      </c>
      <c r="K4" s="15" t="s">
        <v>298</v>
      </c>
    </row>
    <row r="5" spans="2:11">
      <c r="B5" s="11">
        <v>1</v>
      </c>
      <c r="C5" s="80">
        <v>6.99</v>
      </c>
      <c r="D5" s="11">
        <v>0</v>
      </c>
      <c r="E5" s="80">
        <v>0</v>
      </c>
      <c r="F5" s="81">
        <v>501</v>
      </c>
      <c r="G5" s="81">
        <v>510</v>
      </c>
      <c r="H5" s="81">
        <v>481</v>
      </c>
      <c r="I5" s="84">
        <f>AVERAGE(F5:H5)</f>
        <v>497.33333333333331</v>
      </c>
      <c r="J5" s="14">
        <f>500-0.05*C5+30*D5+0.08*E5+0.25*C5*E5</f>
        <v>499.65050000000002</v>
      </c>
      <c r="K5" s="84">
        <f>J5-I5</f>
        <v>2.3171666666667079</v>
      </c>
    </row>
    <row r="6" spans="2:11">
      <c r="B6" s="11">
        <v>2</v>
      </c>
      <c r="C6" s="80">
        <v>6.99</v>
      </c>
      <c r="D6" s="11">
        <v>0</v>
      </c>
      <c r="E6" s="80">
        <v>150</v>
      </c>
      <c r="F6" s="81">
        <v>772</v>
      </c>
      <c r="G6" s="81">
        <v>748</v>
      </c>
      <c r="H6" s="81">
        <v>775</v>
      </c>
      <c r="I6" s="84">
        <f t="shared" ref="I6:I20" si="0">AVERAGE(F6:H6)</f>
        <v>765</v>
      </c>
      <c r="J6" s="14">
        <f t="shared" ref="J6:J20" si="1">500-0.05*C6+30*D6+0.08*E6+0.25*C6*E6</f>
        <v>773.77549999999997</v>
      </c>
      <c r="K6" s="84">
        <f t="shared" ref="K6:K20" si="2">J6-I6</f>
        <v>8.7754999999999654</v>
      </c>
    </row>
    <row r="7" spans="2:11">
      <c r="B7" s="11">
        <v>3</v>
      </c>
      <c r="C7" s="80">
        <v>6.99</v>
      </c>
      <c r="D7" s="11">
        <v>1</v>
      </c>
      <c r="E7" s="80">
        <v>0</v>
      </c>
      <c r="F7" s="81">
        <v>554</v>
      </c>
      <c r="G7" s="81">
        <v>528</v>
      </c>
      <c r="H7" s="81">
        <v>506</v>
      </c>
      <c r="I7" s="84">
        <f t="shared" si="0"/>
        <v>529.33333333333337</v>
      </c>
      <c r="J7" s="14">
        <f t="shared" si="1"/>
        <v>529.65049999999997</v>
      </c>
      <c r="K7" s="84">
        <f t="shared" si="2"/>
        <v>0.31716666666659421</v>
      </c>
    </row>
    <row r="8" spans="2:11">
      <c r="B8" s="11">
        <v>4</v>
      </c>
      <c r="C8" s="80">
        <v>6.99</v>
      </c>
      <c r="D8" s="11">
        <v>1</v>
      </c>
      <c r="E8" s="80">
        <v>150</v>
      </c>
      <c r="F8" s="81">
        <v>838</v>
      </c>
      <c r="G8" s="81">
        <v>785</v>
      </c>
      <c r="H8" s="81">
        <v>834</v>
      </c>
      <c r="I8" s="84">
        <f t="shared" si="0"/>
        <v>819</v>
      </c>
      <c r="J8" s="14">
        <f t="shared" si="1"/>
        <v>803.77549999999997</v>
      </c>
      <c r="K8" s="84">
        <f t="shared" si="2"/>
        <v>-15.224500000000035</v>
      </c>
    </row>
    <row r="9" spans="2:11">
      <c r="B9" s="11">
        <v>5</v>
      </c>
      <c r="C9" s="80">
        <v>6.49</v>
      </c>
      <c r="D9" s="11">
        <v>0</v>
      </c>
      <c r="E9" s="80">
        <v>0</v>
      </c>
      <c r="F9" s="81">
        <v>521</v>
      </c>
      <c r="G9" s="81">
        <v>519</v>
      </c>
      <c r="H9" s="81">
        <v>500</v>
      </c>
      <c r="I9" s="84">
        <f t="shared" si="0"/>
        <v>513.33333333333337</v>
      </c>
      <c r="J9" s="14">
        <f t="shared" si="1"/>
        <v>499.6755</v>
      </c>
      <c r="K9" s="84">
        <f t="shared" si="2"/>
        <v>-13.657833333333372</v>
      </c>
    </row>
    <row r="10" spans="2:11">
      <c r="B10" s="11">
        <v>6</v>
      </c>
      <c r="C10" s="80">
        <v>6.49</v>
      </c>
      <c r="D10" s="11">
        <v>0</v>
      </c>
      <c r="E10" s="80">
        <v>150</v>
      </c>
      <c r="F10" s="81">
        <v>723</v>
      </c>
      <c r="G10" s="81">
        <v>790</v>
      </c>
      <c r="H10" s="81">
        <v>723</v>
      </c>
      <c r="I10" s="84">
        <f t="shared" si="0"/>
        <v>745.33333333333337</v>
      </c>
      <c r="J10" s="14">
        <f t="shared" si="1"/>
        <v>755.05050000000006</v>
      </c>
      <c r="K10" s="84">
        <f t="shared" si="2"/>
        <v>9.7171666666666852</v>
      </c>
    </row>
    <row r="11" spans="2:11">
      <c r="B11" s="11">
        <v>7</v>
      </c>
      <c r="C11" s="80">
        <v>6.49</v>
      </c>
      <c r="D11" s="11">
        <v>1</v>
      </c>
      <c r="E11" s="80">
        <v>0</v>
      </c>
      <c r="F11" s="81">
        <v>510</v>
      </c>
      <c r="G11" s="81">
        <v>556</v>
      </c>
      <c r="H11" s="81">
        <v>520</v>
      </c>
      <c r="I11" s="84">
        <f t="shared" si="0"/>
        <v>528.66666666666663</v>
      </c>
      <c r="J11" s="14">
        <f t="shared" si="1"/>
        <v>529.67550000000006</v>
      </c>
      <c r="K11" s="84">
        <f t="shared" si="2"/>
        <v>1.0088333333334276</v>
      </c>
    </row>
    <row r="12" spans="2:11">
      <c r="B12" s="11">
        <v>8</v>
      </c>
      <c r="C12" s="80">
        <v>6.49</v>
      </c>
      <c r="D12" s="11">
        <v>1</v>
      </c>
      <c r="E12" s="80">
        <v>150</v>
      </c>
      <c r="F12" s="81">
        <v>818</v>
      </c>
      <c r="G12" s="81">
        <v>773</v>
      </c>
      <c r="H12" s="81">
        <v>800</v>
      </c>
      <c r="I12" s="84">
        <f t="shared" si="0"/>
        <v>797</v>
      </c>
      <c r="J12" s="14">
        <f t="shared" si="1"/>
        <v>785.05050000000006</v>
      </c>
      <c r="K12" s="84">
        <f t="shared" si="2"/>
        <v>-11.949499999999944</v>
      </c>
    </row>
    <row r="13" spans="2:11">
      <c r="B13" s="11">
        <v>9</v>
      </c>
      <c r="C13" s="80">
        <v>7.59</v>
      </c>
      <c r="D13" s="11">
        <v>0</v>
      </c>
      <c r="E13" s="80">
        <v>0</v>
      </c>
      <c r="F13" s="81">
        <v>479</v>
      </c>
      <c r="G13" s="81">
        <v>491</v>
      </c>
      <c r="H13" s="81">
        <v>486</v>
      </c>
      <c r="I13" s="84">
        <f t="shared" si="0"/>
        <v>485.33333333333331</v>
      </c>
      <c r="J13" s="14">
        <f t="shared" si="1"/>
        <v>499.62049999999999</v>
      </c>
      <c r="K13" s="84">
        <f t="shared" si="2"/>
        <v>14.287166666666678</v>
      </c>
    </row>
    <row r="14" spans="2:11">
      <c r="B14" s="11">
        <v>10</v>
      </c>
      <c r="C14" s="80">
        <v>7.59</v>
      </c>
      <c r="D14" s="11">
        <v>0</v>
      </c>
      <c r="E14" s="80">
        <v>150</v>
      </c>
      <c r="F14" s="81">
        <v>825</v>
      </c>
      <c r="G14" s="81">
        <v>822</v>
      </c>
      <c r="H14" s="81">
        <v>757</v>
      </c>
      <c r="I14" s="84">
        <f t="shared" si="0"/>
        <v>801.33333333333337</v>
      </c>
      <c r="J14" s="14">
        <f t="shared" si="1"/>
        <v>796.24549999999999</v>
      </c>
      <c r="K14" s="84">
        <f t="shared" si="2"/>
        <v>-5.0878333333333785</v>
      </c>
    </row>
    <row r="15" spans="2:11">
      <c r="B15" s="11">
        <v>11</v>
      </c>
      <c r="C15" s="80">
        <v>7.59</v>
      </c>
      <c r="D15" s="11">
        <v>1</v>
      </c>
      <c r="E15" s="80">
        <v>0</v>
      </c>
      <c r="F15" s="81">
        <v>533</v>
      </c>
      <c r="G15" s="81">
        <v>513</v>
      </c>
      <c r="H15" s="81">
        <v>540</v>
      </c>
      <c r="I15" s="84">
        <f t="shared" si="0"/>
        <v>528.66666666666663</v>
      </c>
      <c r="J15" s="14">
        <f t="shared" si="1"/>
        <v>529.62049999999999</v>
      </c>
      <c r="K15" s="84">
        <f t="shared" si="2"/>
        <v>0.95383333333336395</v>
      </c>
    </row>
    <row r="16" spans="2:11">
      <c r="B16" s="11">
        <v>12</v>
      </c>
      <c r="C16" s="80">
        <v>7.59</v>
      </c>
      <c r="D16" s="11">
        <v>1</v>
      </c>
      <c r="E16" s="80">
        <v>150</v>
      </c>
      <c r="F16" s="81">
        <v>839</v>
      </c>
      <c r="G16" s="81">
        <v>791</v>
      </c>
      <c r="H16" s="81">
        <v>832</v>
      </c>
      <c r="I16" s="84">
        <f t="shared" si="0"/>
        <v>820.66666666666663</v>
      </c>
      <c r="J16" s="14">
        <f t="shared" si="1"/>
        <v>826.24549999999999</v>
      </c>
      <c r="K16" s="84">
        <f t="shared" si="2"/>
        <v>5.578833333333364</v>
      </c>
    </row>
    <row r="17" spans="2:11">
      <c r="B17" s="11">
        <v>13</v>
      </c>
      <c r="C17" s="80">
        <v>5.49</v>
      </c>
      <c r="D17" s="11">
        <v>0</v>
      </c>
      <c r="E17" s="80">
        <v>0</v>
      </c>
      <c r="F17" s="81">
        <v>484</v>
      </c>
      <c r="G17" s="81">
        <v>480</v>
      </c>
      <c r="H17" s="81">
        <v>508</v>
      </c>
      <c r="I17" s="84">
        <f t="shared" si="0"/>
        <v>490.66666666666669</v>
      </c>
      <c r="J17" s="14">
        <f t="shared" si="1"/>
        <v>499.72550000000001</v>
      </c>
      <c r="K17" s="84">
        <f t="shared" si="2"/>
        <v>9.0588333333333253</v>
      </c>
    </row>
    <row r="18" spans="2:11">
      <c r="B18" s="11">
        <v>14</v>
      </c>
      <c r="C18" s="80">
        <v>5.49</v>
      </c>
      <c r="D18" s="11">
        <v>0</v>
      </c>
      <c r="E18" s="80">
        <v>150</v>
      </c>
      <c r="F18" s="81">
        <v>686</v>
      </c>
      <c r="G18" s="81">
        <v>683</v>
      </c>
      <c r="H18" s="81">
        <v>708</v>
      </c>
      <c r="I18" s="84">
        <f t="shared" si="0"/>
        <v>692.33333333333337</v>
      </c>
      <c r="J18" s="14">
        <f t="shared" si="1"/>
        <v>717.60050000000001</v>
      </c>
      <c r="K18" s="84">
        <f t="shared" si="2"/>
        <v>25.26716666666664</v>
      </c>
    </row>
    <row r="19" spans="2:11">
      <c r="B19" s="11">
        <v>15</v>
      </c>
      <c r="C19" s="80">
        <v>5.49</v>
      </c>
      <c r="D19" s="11">
        <v>1</v>
      </c>
      <c r="E19" s="80">
        <v>0</v>
      </c>
      <c r="F19" s="81">
        <v>543</v>
      </c>
      <c r="G19" s="81">
        <v>531</v>
      </c>
      <c r="H19" s="81">
        <v>530</v>
      </c>
      <c r="I19" s="84">
        <f t="shared" si="0"/>
        <v>534.66666666666663</v>
      </c>
      <c r="J19" s="14">
        <f t="shared" si="1"/>
        <v>529.72550000000001</v>
      </c>
      <c r="K19" s="84">
        <f t="shared" si="2"/>
        <v>-4.9411666666666179</v>
      </c>
    </row>
    <row r="20" spans="2:11">
      <c r="B20" s="11">
        <v>16</v>
      </c>
      <c r="C20" s="80">
        <v>5.49</v>
      </c>
      <c r="D20" s="11">
        <v>1</v>
      </c>
      <c r="E20" s="80">
        <v>150</v>
      </c>
      <c r="F20" s="81">
        <v>767</v>
      </c>
      <c r="G20" s="81">
        <v>743</v>
      </c>
      <c r="H20" s="81">
        <v>779</v>
      </c>
      <c r="I20" s="84">
        <f t="shared" si="0"/>
        <v>763</v>
      </c>
      <c r="J20" s="14">
        <f t="shared" si="1"/>
        <v>747.60050000000001</v>
      </c>
      <c r="K20" s="84">
        <f t="shared" si="2"/>
        <v>-15.399499999999989</v>
      </c>
    </row>
    <row r="22" spans="2:11">
      <c r="B22" s="9" t="s">
        <v>255</v>
      </c>
      <c r="E22" s="10"/>
      <c r="F22" s="83"/>
      <c r="G22" s="83"/>
      <c r="H22" s="83"/>
    </row>
    <row r="23" spans="2:11">
      <c r="B23" t="s">
        <v>299</v>
      </c>
    </row>
  </sheetData>
  <mergeCells count="1">
    <mergeCell ref="F3:H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B2:D13"/>
  <sheetViews>
    <sheetView workbookViewId="0"/>
  </sheetViews>
  <sheetFormatPr defaultColWidth="8.85546875" defaultRowHeight="15"/>
  <sheetData>
    <row r="2" spans="2:4">
      <c r="B2" s="9" t="s">
        <v>255</v>
      </c>
    </row>
    <row r="4" spans="2:4">
      <c r="B4" t="s">
        <v>332</v>
      </c>
    </row>
    <row r="6" spans="2:4">
      <c r="B6" t="s">
        <v>333</v>
      </c>
      <c r="C6" s="11">
        <v>24</v>
      </c>
      <c r="D6" t="s">
        <v>334</v>
      </c>
    </row>
    <row r="7" spans="2:4">
      <c r="B7" t="s">
        <v>335</v>
      </c>
      <c r="C7" s="11">
        <v>20</v>
      </c>
      <c r="D7" t="s">
        <v>336</v>
      </c>
    </row>
    <row r="9" spans="2:4">
      <c r="C9">
        <f>C6*C7</f>
        <v>480</v>
      </c>
      <c r="D9" t="s">
        <v>337</v>
      </c>
    </row>
    <row r="11" spans="2:4">
      <c r="B11" t="s">
        <v>338</v>
      </c>
      <c r="C11" s="11">
        <v>30</v>
      </c>
      <c r="D11" t="s">
        <v>339</v>
      </c>
    </row>
    <row r="12" spans="2:4" ht="15.75" thickBot="1"/>
    <row r="13" spans="2:4" ht="15.75" thickBot="1">
      <c r="B13" t="s">
        <v>340</v>
      </c>
      <c r="C13" s="90">
        <f>C9/C11</f>
        <v>16</v>
      </c>
      <c r="D13" t="s">
        <v>341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Ozgur Ozluk</cp:lastModifiedBy>
  <dcterms:created xsi:type="dcterms:W3CDTF">2012-01-04T16:41:48Z</dcterms:created>
  <dcterms:modified xsi:type="dcterms:W3CDTF">2012-06-11T19:16:25Z</dcterms:modified>
</cp:coreProperties>
</file>