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85" yWindow="345" windowWidth="20730" windowHeight="11760" tabRatio="830"/>
  </bookViews>
  <sheets>
    <sheet name="Case_Part 1_1" sheetId="31" r:id="rId1"/>
    <sheet name="Case_Part 1_2" sheetId="32" r:id="rId2"/>
    <sheet name="Case_Part 1_3" sheetId="33" r:id="rId3"/>
    <sheet name="Case_Part 2" sheetId="38" r:id="rId4"/>
    <sheet name="Case_Pro Forma Income Stmt" sheetId="36" r:id="rId5"/>
    <sheet name=" Dealer Satisfaction" sheetId="1" r:id="rId6"/>
    <sheet name="End-User Satisfaction" sheetId="2" r:id="rId7"/>
    <sheet name="Mower Test" sheetId="21" r:id="rId8"/>
    <sheet name="Mower Unit Sales" sheetId="5" r:id="rId9"/>
    <sheet name="Tractor Unit Sales" sheetId="6" r:id="rId10"/>
    <sheet name="Industry Mower Total Sales" sheetId="34" r:id="rId11"/>
    <sheet name="Industry Tractor Total Sales" sheetId="35" r:id="rId12"/>
    <sheet name="Unit Production Costs" sheetId="37" r:id="rId13"/>
    <sheet name="Operating &amp; Interest Expenses" sheetId="25" r:id="rId14"/>
  </sheets>
  <definedNames>
    <definedName name="Macro_8_4_4" localSheetId="10">'Industry Mower Total Sales'!Macro_8_4_4</definedName>
    <definedName name="Macro_8_4_4" localSheetId="11">'Industry Tractor Total Sales'!Macro_8_4_4</definedName>
    <definedName name="Macro_8_4_4" localSheetId="12">'Unit Production Costs'!Macro_8_4_4</definedName>
    <definedName name="Macro_8_4_4">[0]!Macro_8_4_4</definedName>
  </definedNames>
  <calcPr calcId="145621"/>
  <pivotCaches>
    <pivotCache cacheId="0" r:id="rId15"/>
    <pivotCache cacheId="1" r:id="rId16"/>
  </pivotCaches>
</workbook>
</file>

<file path=xl/calcChain.xml><?xml version="1.0" encoding="utf-8"?>
<calcChain xmlns="http://schemas.openxmlformats.org/spreadsheetml/2006/main">
  <c r="C32" i="38" l="1"/>
  <c r="C31" i="38"/>
  <c r="C30" i="38"/>
  <c r="C29" i="38"/>
  <c r="G17" i="32" l="1"/>
  <c r="C4" i="36"/>
  <c r="C11" i="36" l="1"/>
  <c r="B9" i="36"/>
  <c r="B7" i="36"/>
  <c r="C34" i="38" l="1"/>
  <c r="C33" i="38"/>
  <c r="F9" i="38"/>
  <c r="F10" i="38"/>
  <c r="F11" i="38"/>
  <c r="F12" i="38"/>
  <c r="F13" i="38"/>
  <c r="F14" i="38"/>
  <c r="F15" i="38"/>
  <c r="F16" i="38"/>
  <c r="F17" i="38"/>
  <c r="F18" i="38"/>
  <c r="F19" i="38"/>
  <c r="F8" i="38"/>
  <c r="E19" i="38"/>
  <c r="E9" i="38"/>
  <c r="E10" i="38"/>
  <c r="E11" i="38"/>
  <c r="E12" i="38"/>
  <c r="E13" i="38"/>
  <c r="E14" i="38"/>
  <c r="E15" i="38"/>
  <c r="E16" i="38"/>
  <c r="E17" i="38"/>
  <c r="E18" i="38"/>
  <c r="E8" i="38"/>
  <c r="D9" i="38"/>
  <c r="D10" i="38"/>
  <c r="D11" i="38"/>
  <c r="D12" i="38"/>
  <c r="D13" i="38"/>
  <c r="D14" i="38"/>
  <c r="D15" i="38"/>
  <c r="D16" i="38"/>
  <c r="D17" i="38"/>
  <c r="D18" i="38"/>
  <c r="D19" i="38"/>
  <c r="D8" i="38"/>
  <c r="C19" i="38"/>
  <c r="C9" i="38"/>
  <c r="C10" i="38"/>
  <c r="C11" i="38"/>
  <c r="C12" i="38"/>
  <c r="C13" i="38"/>
  <c r="C14" i="38"/>
  <c r="C15" i="38"/>
  <c r="C16" i="38"/>
  <c r="C17" i="38"/>
  <c r="C18" i="38"/>
  <c r="C8" i="38"/>
  <c r="H18" i="38"/>
  <c r="H17" i="38"/>
  <c r="H16" i="38"/>
  <c r="H15" i="38"/>
  <c r="H14" i="38"/>
  <c r="H13" i="38"/>
  <c r="H12" i="38"/>
  <c r="H11" i="38"/>
  <c r="H10" i="38"/>
  <c r="H9" i="38"/>
  <c r="G18" i="38"/>
  <c r="G17" i="38"/>
  <c r="G16" i="38"/>
  <c r="G15" i="38"/>
  <c r="G14" i="38"/>
  <c r="G13" i="38"/>
  <c r="G12" i="38"/>
  <c r="G11" i="38"/>
  <c r="G10" i="38"/>
  <c r="G9" i="38"/>
  <c r="G19" i="38" l="1"/>
  <c r="H19" i="38"/>
  <c r="G8" i="38"/>
  <c r="C22" i="38" s="1"/>
  <c r="H8" i="38"/>
  <c r="C23" i="38" s="1"/>
  <c r="D19" i="33" l="1"/>
  <c r="E19" i="33"/>
  <c r="F19" i="33"/>
  <c r="G19" i="33"/>
  <c r="H19" i="33"/>
  <c r="C19" i="33"/>
  <c r="D18" i="33"/>
  <c r="D21" i="33" s="1"/>
  <c r="E18" i="33"/>
  <c r="E21" i="33" s="1"/>
  <c r="F18" i="33"/>
  <c r="F21" i="33" s="1"/>
  <c r="G18" i="33"/>
  <c r="G21" i="33" s="1"/>
  <c r="H18" i="33"/>
  <c r="H21" i="33" s="1"/>
  <c r="C18" i="33"/>
  <c r="C21" i="33" s="1"/>
  <c r="D8" i="33"/>
  <c r="E8" i="33"/>
  <c r="F8" i="33"/>
  <c r="G8" i="33"/>
  <c r="C8" i="33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4" i="35"/>
  <c r="D7" i="33"/>
  <c r="D10" i="33" s="1"/>
  <c r="E7" i="33"/>
  <c r="E10" i="33" s="1"/>
  <c r="F7" i="33"/>
  <c r="F10" i="33" s="1"/>
  <c r="G7" i="33"/>
  <c r="G10" i="33" s="1"/>
  <c r="C7" i="33"/>
  <c r="C10" i="33" s="1"/>
  <c r="O76" i="32"/>
  <c r="K66" i="32"/>
  <c r="L66" i="32"/>
  <c r="M66" i="32"/>
  <c r="N66" i="32"/>
  <c r="O66" i="32"/>
  <c r="K67" i="32"/>
  <c r="L67" i="32"/>
  <c r="M67" i="32"/>
  <c r="N67" i="32"/>
  <c r="O67" i="32"/>
  <c r="K68" i="32"/>
  <c r="L68" i="32"/>
  <c r="M68" i="32"/>
  <c r="N68" i="32"/>
  <c r="O68" i="32"/>
  <c r="K69" i="32"/>
  <c r="L69" i="32"/>
  <c r="M69" i="32"/>
  <c r="N69" i="32"/>
  <c r="O69" i="32"/>
  <c r="K70" i="32"/>
  <c r="L70" i="32"/>
  <c r="M70" i="32"/>
  <c r="N70" i="32"/>
  <c r="O70" i="32"/>
  <c r="K71" i="32"/>
  <c r="L71" i="32"/>
  <c r="M71" i="32"/>
  <c r="N71" i="32"/>
  <c r="O71" i="32"/>
  <c r="K72" i="32"/>
  <c r="L72" i="32"/>
  <c r="M72" i="32"/>
  <c r="N72" i="32"/>
  <c r="O72" i="32"/>
  <c r="K73" i="32"/>
  <c r="L73" i="32"/>
  <c r="M73" i="32"/>
  <c r="N73" i="32"/>
  <c r="O73" i="32"/>
  <c r="K74" i="32"/>
  <c r="L74" i="32"/>
  <c r="M74" i="32"/>
  <c r="N74" i="32"/>
  <c r="O74" i="32"/>
  <c r="K75" i="32"/>
  <c r="L75" i="32"/>
  <c r="M75" i="32"/>
  <c r="N75" i="32"/>
  <c r="O75" i="32"/>
  <c r="K76" i="32"/>
  <c r="L76" i="32"/>
  <c r="M76" i="32"/>
  <c r="N76" i="32"/>
  <c r="L65" i="32"/>
  <c r="M65" i="32"/>
  <c r="N65" i="32"/>
  <c r="O65" i="32"/>
  <c r="K65" i="32"/>
  <c r="O64" i="32"/>
  <c r="K54" i="32"/>
  <c r="L54" i="32"/>
  <c r="M54" i="32"/>
  <c r="N54" i="32"/>
  <c r="O54" i="32"/>
  <c r="K55" i="32"/>
  <c r="L55" i="32"/>
  <c r="M55" i="32"/>
  <c r="N55" i="32"/>
  <c r="O55" i="32"/>
  <c r="K56" i="32"/>
  <c r="L56" i="32"/>
  <c r="M56" i="32"/>
  <c r="N56" i="32"/>
  <c r="O56" i="32"/>
  <c r="K57" i="32"/>
  <c r="L57" i="32"/>
  <c r="M57" i="32"/>
  <c r="N57" i="32"/>
  <c r="O57" i="32"/>
  <c r="K58" i="32"/>
  <c r="L58" i="32"/>
  <c r="M58" i="32"/>
  <c r="N58" i="32"/>
  <c r="O58" i="32"/>
  <c r="K59" i="32"/>
  <c r="L59" i="32"/>
  <c r="M59" i="32"/>
  <c r="N59" i="32"/>
  <c r="O59" i="32"/>
  <c r="K60" i="32"/>
  <c r="L60" i="32"/>
  <c r="M60" i="32"/>
  <c r="N60" i="32"/>
  <c r="O60" i="32"/>
  <c r="K61" i="32"/>
  <c r="L61" i="32"/>
  <c r="M61" i="32"/>
  <c r="N61" i="32"/>
  <c r="O61" i="32"/>
  <c r="K62" i="32"/>
  <c r="L62" i="32"/>
  <c r="M62" i="32"/>
  <c r="N62" i="32"/>
  <c r="O62" i="32"/>
  <c r="K63" i="32"/>
  <c r="L63" i="32"/>
  <c r="M63" i="32"/>
  <c r="N63" i="32"/>
  <c r="O63" i="32"/>
  <c r="K64" i="32"/>
  <c r="L64" i="32"/>
  <c r="M64" i="32"/>
  <c r="N64" i="32"/>
  <c r="L53" i="32"/>
  <c r="M53" i="32"/>
  <c r="N53" i="32"/>
  <c r="O53" i="32"/>
  <c r="K53" i="32"/>
  <c r="P53" i="32" s="1"/>
  <c r="K52" i="32"/>
  <c r="K42" i="32"/>
  <c r="L42" i="32"/>
  <c r="M42" i="32"/>
  <c r="N42" i="32"/>
  <c r="O42" i="32"/>
  <c r="K43" i="32"/>
  <c r="L43" i="32"/>
  <c r="M43" i="32"/>
  <c r="N43" i="32"/>
  <c r="O43" i="32"/>
  <c r="K44" i="32"/>
  <c r="L44" i="32"/>
  <c r="M44" i="32"/>
  <c r="N44" i="32"/>
  <c r="O44" i="32"/>
  <c r="K45" i="32"/>
  <c r="L45" i="32"/>
  <c r="M45" i="32"/>
  <c r="N45" i="32"/>
  <c r="O45" i="32"/>
  <c r="K46" i="32"/>
  <c r="L46" i="32"/>
  <c r="M46" i="32"/>
  <c r="N46" i="32"/>
  <c r="O46" i="32"/>
  <c r="K47" i="32"/>
  <c r="L47" i="32"/>
  <c r="M47" i="32"/>
  <c r="N47" i="32"/>
  <c r="O47" i="32"/>
  <c r="K48" i="32"/>
  <c r="L48" i="32"/>
  <c r="M48" i="32"/>
  <c r="N48" i="32"/>
  <c r="O48" i="32"/>
  <c r="K49" i="32"/>
  <c r="L49" i="32"/>
  <c r="M49" i="32"/>
  <c r="N49" i="32"/>
  <c r="O49" i="32"/>
  <c r="K50" i="32"/>
  <c r="L50" i="32"/>
  <c r="M50" i="32"/>
  <c r="N50" i="32"/>
  <c r="O50" i="32"/>
  <c r="K51" i="32"/>
  <c r="L51" i="32"/>
  <c r="M51" i="32"/>
  <c r="N51" i="32"/>
  <c r="O51" i="32"/>
  <c r="L52" i="32"/>
  <c r="M52" i="32"/>
  <c r="N52" i="32"/>
  <c r="O52" i="32"/>
  <c r="L41" i="32"/>
  <c r="M41" i="32"/>
  <c r="N41" i="32"/>
  <c r="O41" i="32"/>
  <c r="K41" i="32"/>
  <c r="P41" i="32" s="1"/>
  <c r="K40" i="32"/>
  <c r="K30" i="32"/>
  <c r="L30" i="32"/>
  <c r="M30" i="32"/>
  <c r="N30" i="32"/>
  <c r="O30" i="32"/>
  <c r="K31" i="32"/>
  <c r="L31" i="32"/>
  <c r="M31" i="32"/>
  <c r="N31" i="32"/>
  <c r="O31" i="32"/>
  <c r="K32" i="32"/>
  <c r="L32" i="32"/>
  <c r="M32" i="32"/>
  <c r="N32" i="32"/>
  <c r="O32" i="32"/>
  <c r="K33" i="32"/>
  <c r="L33" i="32"/>
  <c r="M33" i="32"/>
  <c r="N33" i="32"/>
  <c r="O33" i="32"/>
  <c r="K34" i="32"/>
  <c r="L34" i="32"/>
  <c r="M34" i="32"/>
  <c r="N34" i="32"/>
  <c r="O34" i="32"/>
  <c r="K35" i="32"/>
  <c r="L35" i="32"/>
  <c r="M35" i="32"/>
  <c r="N35" i="32"/>
  <c r="O35" i="32"/>
  <c r="K36" i="32"/>
  <c r="L36" i="32"/>
  <c r="M36" i="32"/>
  <c r="N36" i="32"/>
  <c r="O36" i="32"/>
  <c r="K37" i="32"/>
  <c r="L37" i="32"/>
  <c r="M37" i="32"/>
  <c r="N37" i="32"/>
  <c r="O37" i="32"/>
  <c r="K38" i="32"/>
  <c r="L38" i="32"/>
  <c r="M38" i="32"/>
  <c r="N38" i="32"/>
  <c r="O38" i="32"/>
  <c r="K39" i="32"/>
  <c r="L39" i="32"/>
  <c r="M39" i="32"/>
  <c r="N39" i="32"/>
  <c r="O39" i="32"/>
  <c r="L40" i="32"/>
  <c r="M40" i="32"/>
  <c r="N40" i="32"/>
  <c r="O40" i="32"/>
  <c r="L29" i="32"/>
  <c r="M29" i="32"/>
  <c r="N29" i="32"/>
  <c r="O29" i="32"/>
  <c r="K29" i="32"/>
  <c r="P29" i="32" s="1"/>
  <c r="O28" i="32"/>
  <c r="M17" i="32"/>
  <c r="K18" i="32"/>
  <c r="L18" i="32"/>
  <c r="M18" i="32"/>
  <c r="N18" i="32"/>
  <c r="O18" i="32"/>
  <c r="K19" i="32"/>
  <c r="L19" i="32"/>
  <c r="M19" i="32"/>
  <c r="N19" i="32"/>
  <c r="O19" i="32"/>
  <c r="K20" i="32"/>
  <c r="L20" i="32"/>
  <c r="M20" i="32"/>
  <c r="N20" i="32"/>
  <c r="O20" i="32"/>
  <c r="K21" i="32"/>
  <c r="L21" i="32"/>
  <c r="M21" i="32"/>
  <c r="N21" i="32"/>
  <c r="O21" i="32"/>
  <c r="K22" i="32"/>
  <c r="L22" i="32"/>
  <c r="M22" i="32"/>
  <c r="N22" i="32"/>
  <c r="O22" i="32"/>
  <c r="K23" i="32"/>
  <c r="L23" i="32"/>
  <c r="M23" i="32"/>
  <c r="N23" i="32"/>
  <c r="O23" i="32"/>
  <c r="K24" i="32"/>
  <c r="L24" i="32"/>
  <c r="M24" i="32"/>
  <c r="N24" i="32"/>
  <c r="O24" i="32"/>
  <c r="K25" i="32"/>
  <c r="L25" i="32"/>
  <c r="M25" i="32"/>
  <c r="N25" i="32"/>
  <c r="O25" i="32"/>
  <c r="K26" i="32"/>
  <c r="L26" i="32"/>
  <c r="M26" i="32"/>
  <c r="N26" i="32"/>
  <c r="O26" i="32"/>
  <c r="K27" i="32"/>
  <c r="L27" i="32"/>
  <c r="M27" i="32"/>
  <c r="N27" i="32"/>
  <c r="O27" i="32"/>
  <c r="K28" i="32"/>
  <c r="L28" i="32"/>
  <c r="M28" i="32"/>
  <c r="N28" i="32"/>
  <c r="L17" i="32"/>
  <c r="N17" i="32"/>
  <c r="O17" i="32"/>
  <c r="K17" i="32"/>
  <c r="P17" i="32" s="1"/>
  <c r="C17" i="32"/>
  <c r="C76" i="32"/>
  <c r="C66" i="32"/>
  <c r="D66" i="32"/>
  <c r="E66" i="32"/>
  <c r="F66" i="32"/>
  <c r="G66" i="32"/>
  <c r="C67" i="32"/>
  <c r="D67" i="32"/>
  <c r="E67" i="32"/>
  <c r="F67" i="32"/>
  <c r="G67" i="32"/>
  <c r="C68" i="32"/>
  <c r="D68" i="32"/>
  <c r="E68" i="32"/>
  <c r="F68" i="32"/>
  <c r="G68" i="32"/>
  <c r="C69" i="32"/>
  <c r="D69" i="32"/>
  <c r="E69" i="32"/>
  <c r="F69" i="32"/>
  <c r="G69" i="32"/>
  <c r="C70" i="32"/>
  <c r="D70" i="32"/>
  <c r="E70" i="32"/>
  <c r="F70" i="32"/>
  <c r="G70" i="32"/>
  <c r="C71" i="32"/>
  <c r="D71" i="32"/>
  <c r="E71" i="32"/>
  <c r="F71" i="32"/>
  <c r="G71" i="32"/>
  <c r="C72" i="32"/>
  <c r="D72" i="32"/>
  <c r="E72" i="32"/>
  <c r="F72" i="32"/>
  <c r="G72" i="32"/>
  <c r="C73" i="32"/>
  <c r="D73" i="32"/>
  <c r="E73" i="32"/>
  <c r="F73" i="32"/>
  <c r="G73" i="32"/>
  <c r="C74" i="32"/>
  <c r="D74" i="32"/>
  <c r="E74" i="32"/>
  <c r="F74" i="32"/>
  <c r="G74" i="32"/>
  <c r="C75" i="32"/>
  <c r="D75" i="32"/>
  <c r="E75" i="32"/>
  <c r="F75" i="32"/>
  <c r="G75" i="32"/>
  <c r="D76" i="32"/>
  <c r="E76" i="32"/>
  <c r="F76" i="32"/>
  <c r="G76" i="32"/>
  <c r="D65" i="32"/>
  <c r="E65" i="32"/>
  <c r="F65" i="32"/>
  <c r="G65" i="32"/>
  <c r="C65" i="32"/>
  <c r="C64" i="32"/>
  <c r="C54" i="32"/>
  <c r="D54" i="32"/>
  <c r="E54" i="32"/>
  <c r="F54" i="32"/>
  <c r="G54" i="32"/>
  <c r="C55" i="32"/>
  <c r="D55" i="32"/>
  <c r="E55" i="32"/>
  <c r="F55" i="32"/>
  <c r="G55" i="32"/>
  <c r="C56" i="32"/>
  <c r="D56" i="32"/>
  <c r="E56" i="32"/>
  <c r="F56" i="32"/>
  <c r="G56" i="32"/>
  <c r="C57" i="32"/>
  <c r="D57" i="32"/>
  <c r="E57" i="32"/>
  <c r="F57" i="32"/>
  <c r="G57" i="32"/>
  <c r="C58" i="32"/>
  <c r="D58" i="32"/>
  <c r="E58" i="32"/>
  <c r="F58" i="32"/>
  <c r="G58" i="32"/>
  <c r="C59" i="32"/>
  <c r="D59" i="32"/>
  <c r="E59" i="32"/>
  <c r="F59" i="32"/>
  <c r="G59" i="32"/>
  <c r="C60" i="32"/>
  <c r="D60" i="32"/>
  <c r="E60" i="32"/>
  <c r="F60" i="32"/>
  <c r="G60" i="32"/>
  <c r="C61" i="32"/>
  <c r="D61" i="32"/>
  <c r="E61" i="32"/>
  <c r="F61" i="32"/>
  <c r="G61" i="32"/>
  <c r="C62" i="32"/>
  <c r="D62" i="32"/>
  <c r="E62" i="32"/>
  <c r="F62" i="32"/>
  <c r="G62" i="32"/>
  <c r="C63" i="32"/>
  <c r="D63" i="32"/>
  <c r="E63" i="32"/>
  <c r="F63" i="32"/>
  <c r="G63" i="32"/>
  <c r="D64" i="32"/>
  <c r="E64" i="32"/>
  <c r="F64" i="32"/>
  <c r="G64" i="32"/>
  <c r="D53" i="32"/>
  <c r="E53" i="32"/>
  <c r="F53" i="32"/>
  <c r="G53" i="32"/>
  <c r="C53" i="32"/>
  <c r="C52" i="32"/>
  <c r="C42" i="32"/>
  <c r="D42" i="32"/>
  <c r="E42" i="32"/>
  <c r="F42" i="32"/>
  <c r="G42" i="32"/>
  <c r="C43" i="32"/>
  <c r="D43" i="32"/>
  <c r="E43" i="32"/>
  <c r="F43" i="32"/>
  <c r="G43" i="32"/>
  <c r="C44" i="32"/>
  <c r="D44" i="32"/>
  <c r="E44" i="32"/>
  <c r="F44" i="32"/>
  <c r="G44" i="32"/>
  <c r="C45" i="32"/>
  <c r="D45" i="32"/>
  <c r="E45" i="32"/>
  <c r="F45" i="32"/>
  <c r="G45" i="32"/>
  <c r="C46" i="32"/>
  <c r="D46" i="32"/>
  <c r="E46" i="32"/>
  <c r="F46" i="32"/>
  <c r="G46" i="32"/>
  <c r="C47" i="32"/>
  <c r="D47" i="32"/>
  <c r="E47" i="32"/>
  <c r="F47" i="32"/>
  <c r="G47" i="32"/>
  <c r="C48" i="32"/>
  <c r="D48" i="32"/>
  <c r="E48" i="32"/>
  <c r="F48" i="32"/>
  <c r="G48" i="32"/>
  <c r="C49" i="32"/>
  <c r="D49" i="32"/>
  <c r="E49" i="32"/>
  <c r="F49" i="32"/>
  <c r="G49" i="32"/>
  <c r="C50" i="32"/>
  <c r="D50" i="32"/>
  <c r="E50" i="32"/>
  <c r="F50" i="32"/>
  <c r="G50" i="32"/>
  <c r="C51" i="32"/>
  <c r="D51" i="32"/>
  <c r="E51" i="32"/>
  <c r="F51" i="32"/>
  <c r="G51" i="32"/>
  <c r="D52" i="32"/>
  <c r="E52" i="32"/>
  <c r="F52" i="32"/>
  <c r="G52" i="32"/>
  <c r="D41" i="32"/>
  <c r="E41" i="32"/>
  <c r="F41" i="32"/>
  <c r="G41" i="32"/>
  <c r="C41" i="32"/>
  <c r="G40" i="32"/>
  <c r="F40" i="32"/>
  <c r="C30" i="32"/>
  <c r="D30" i="32"/>
  <c r="E30" i="32"/>
  <c r="F30" i="32"/>
  <c r="G30" i="32"/>
  <c r="C31" i="32"/>
  <c r="D31" i="32"/>
  <c r="E31" i="32"/>
  <c r="F31" i="32"/>
  <c r="G31" i="32"/>
  <c r="C32" i="32"/>
  <c r="D32" i="32"/>
  <c r="E32" i="32"/>
  <c r="F32" i="32"/>
  <c r="G32" i="32"/>
  <c r="C33" i="32"/>
  <c r="D33" i="32"/>
  <c r="E33" i="32"/>
  <c r="F33" i="32"/>
  <c r="G33" i="32"/>
  <c r="C34" i="32"/>
  <c r="D34" i="32"/>
  <c r="E34" i="32"/>
  <c r="F34" i="32"/>
  <c r="G34" i="32"/>
  <c r="C35" i="32"/>
  <c r="D35" i="32"/>
  <c r="E35" i="32"/>
  <c r="F35" i="32"/>
  <c r="G35" i="32"/>
  <c r="C36" i="32"/>
  <c r="D36" i="32"/>
  <c r="E36" i="32"/>
  <c r="F36" i="32"/>
  <c r="G36" i="32"/>
  <c r="C37" i="32"/>
  <c r="D37" i="32"/>
  <c r="E37" i="32"/>
  <c r="F37" i="32"/>
  <c r="G37" i="32"/>
  <c r="C38" i="32"/>
  <c r="D38" i="32"/>
  <c r="E38" i="32"/>
  <c r="F38" i="32"/>
  <c r="G38" i="32"/>
  <c r="C39" i="32"/>
  <c r="D39" i="32"/>
  <c r="E39" i="32"/>
  <c r="F39" i="32"/>
  <c r="G39" i="32"/>
  <c r="C40" i="32"/>
  <c r="D40" i="32"/>
  <c r="E40" i="32"/>
  <c r="D29" i="32"/>
  <c r="E29" i="32"/>
  <c r="F29" i="32"/>
  <c r="G29" i="32"/>
  <c r="C29" i="32"/>
  <c r="H29" i="32"/>
  <c r="H30" i="32"/>
  <c r="H31" i="32"/>
  <c r="H32" i="32"/>
  <c r="H33" i="32"/>
  <c r="H34" i="32"/>
  <c r="H35" i="32"/>
  <c r="H36" i="32"/>
  <c r="H37" i="32"/>
  <c r="H38" i="32"/>
  <c r="H39" i="32"/>
  <c r="H40" i="32"/>
  <c r="H41" i="32"/>
  <c r="H42" i="32"/>
  <c r="H43" i="32"/>
  <c r="H44" i="32"/>
  <c r="H45" i="32"/>
  <c r="H46" i="32"/>
  <c r="H47" i="32"/>
  <c r="H48" i="32"/>
  <c r="H49" i="32"/>
  <c r="H50" i="32"/>
  <c r="H51" i="32"/>
  <c r="H52" i="32"/>
  <c r="H53" i="32"/>
  <c r="H54" i="32"/>
  <c r="H55" i="32"/>
  <c r="H56" i="32"/>
  <c r="H57" i="32"/>
  <c r="H58" i="32"/>
  <c r="H59" i="32"/>
  <c r="H60" i="32"/>
  <c r="H61" i="32"/>
  <c r="H62" i="32"/>
  <c r="H64" i="32"/>
  <c r="H65" i="32"/>
  <c r="H66" i="32"/>
  <c r="H67" i="32"/>
  <c r="H68" i="32"/>
  <c r="H69" i="32"/>
  <c r="H70" i="32"/>
  <c r="H71" i="32"/>
  <c r="H72" i="32"/>
  <c r="H73" i="32"/>
  <c r="H74" i="32"/>
  <c r="H75" i="32"/>
  <c r="E22" i="32"/>
  <c r="C18" i="32"/>
  <c r="D18" i="32"/>
  <c r="E18" i="32"/>
  <c r="F18" i="32"/>
  <c r="G18" i="32"/>
  <c r="C19" i="32"/>
  <c r="D19" i="32"/>
  <c r="E19" i="32"/>
  <c r="F19" i="32"/>
  <c r="G19" i="32"/>
  <c r="C20" i="32"/>
  <c r="D20" i="32"/>
  <c r="E20" i="32"/>
  <c r="F20" i="32"/>
  <c r="G20" i="32"/>
  <c r="C21" i="32"/>
  <c r="D21" i="32"/>
  <c r="E21" i="32"/>
  <c r="F21" i="32"/>
  <c r="G21" i="32"/>
  <c r="C22" i="32"/>
  <c r="D22" i="32"/>
  <c r="F22" i="32"/>
  <c r="G22" i="32"/>
  <c r="C23" i="32"/>
  <c r="D23" i="32"/>
  <c r="E23" i="32"/>
  <c r="F23" i="32"/>
  <c r="G23" i="32"/>
  <c r="C24" i="32"/>
  <c r="D24" i="32"/>
  <c r="E24" i="32"/>
  <c r="F24" i="32"/>
  <c r="G24" i="32"/>
  <c r="C25" i="32"/>
  <c r="D25" i="32"/>
  <c r="E25" i="32"/>
  <c r="F25" i="32"/>
  <c r="G25" i="32"/>
  <c r="C26" i="32"/>
  <c r="D26" i="32"/>
  <c r="E26" i="32"/>
  <c r="F26" i="32"/>
  <c r="G26" i="32"/>
  <c r="C27" i="32"/>
  <c r="D27" i="32"/>
  <c r="E27" i="32"/>
  <c r="F27" i="32"/>
  <c r="G27" i="32"/>
  <c r="C28" i="32"/>
  <c r="D28" i="32"/>
  <c r="E28" i="32"/>
  <c r="F28" i="32"/>
  <c r="G28" i="32"/>
  <c r="D17" i="32"/>
  <c r="E17" i="32"/>
  <c r="F17" i="32"/>
  <c r="C73" i="31"/>
  <c r="B106" i="21"/>
  <c r="C106" i="21"/>
  <c r="D106" i="21"/>
  <c r="E106" i="21"/>
  <c r="F106" i="21"/>
  <c r="G106" i="21"/>
  <c r="H106" i="21"/>
  <c r="I106" i="21"/>
  <c r="J106" i="21"/>
  <c r="K106" i="21"/>
  <c r="L106" i="21"/>
  <c r="M106" i="21"/>
  <c r="N106" i="21"/>
  <c r="O106" i="21"/>
  <c r="P106" i="21"/>
  <c r="Q106" i="21"/>
  <c r="R106" i="21"/>
  <c r="S106" i="21"/>
  <c r="T106" i="21"/>
  <c r="U106" i="21"/>
  <c r="V106" i="21"/>
  <c r="W106" i="21"/>
  <c r="X106" i="21"/>
  <c r="Y106" i="21"/>
  <c r="Z106" i="21"/>
  <c r="AA106" i="21"/>
  <c r="AB106" i="21"/>
  <c r="AC106" i="21"/>
  <c r="AD106" i="21"/>
  <c r="AE106" i="21"/>
  <c r="H27" i="32" l="1"/>
  <c r="H25" i="32"/>
  <c r="H23" i="32"/>
  <c r="H22" i="32"/>
  <c r="H20" i="32"/>
  <c r="H18" i="32"/>
  <c r="P28" i="32"/>
  <c r="P26" i="32"/>
  <c r="P24" i="32"/>
  <c r="P22" i="32"/>
  <c r="P20" i="32"/>
  <c r="P18" i="32"/>
  <c r="P39" i="32"/>
  <c r="P37" i="32"/>
  <c r="P35" i="32"/>
  <c r="P33" i="32"/>
  <c r="P31" i="32"/>
  <c r="P40" i="32"/>
  <c r="P51" i="32"/>
  <c r="P49" i="32"/>
  <c r="P47" i="32"/>
  <c r="P45" i="32"/>
  <c r="P43" i="32"/>
  <c r="P52" i="32"/>
  <c r="P63" i="32"/>
  <c r="P61" i="32"/>
  <c r="P59" i="32"/>
  <c r="P57" i="32"/>
  <c r="P55" i="32"/>
  <c r="P75" i="32"/>
  <c r="P73" i="32"/>
  <c r="P71" i="32"/>
  <c r="P69" i="32"/>
  <c r="P67" i="32"/>
  <c r="H28" i="32"/>
  <c r="H26" i="32"/>
  <c r="H24" i="32"/>
  <c r="H21" i="32"/>
  <c r="H19" i="32"/>
  <c r="H63" i="32"/>
  <c r="H76" i="32"/>
  <c r="C3" i="38" s="1"/>
  <c r="P27" i="32"/>
  <c r="P25" i="32"/>
  <c r="P23" i="32"/>
  <c r="P21" i="32"/>
  <c r="P19" i="32"/>
  <c r="P38" i="32"/>
  <c r="P36" i="32"/>
  <c r="P34" i="32"/>
  <c r="P32" i="32"/>
  <c r="P30" i="32"/>
  <c r="P50" i="32"/>
  <c r="P48" i="32"/>
  <c r="P46" i="32"/>
  <c r="P44" i="32"/>
  <c r="P42" i="32"/>
  <c r="P64" i="32"/>
  <c r="P62" i="32"/>
  <c r="P60" i="32"/>
  <c r="P58" i="32"/>
  <c r="P56" i="32"/>
  <c r="P54" i="32"/>
  <c r="P65" i="32"/>
  <c r="P76" i="32"/>
  <c r="P74" i="32"/>
  <c r="P72" i="32"/>
  <c r="P70" i="32"/>
  <c r="P68" i="32"/>
  <c r="P66" i="32"/>
  <c r="H17" i="32"/>
  <c r="H5" i="1"/>
  <c r="C4" i="38" l="1"/>
  <c r="A106" i="21"/>
  <c r="H6" i="1"/>
  <c r="H7" i="1"/>
  <c r="H8" i="1"/>
  <c r="H9" i="1"/>
  <c r="H12" i="1"/>
  <c r="H13" i="1"/>
  <c r="H14" i="1"/>
  <c r="H15" i="1"/>
  <c r="H16" i="1"/>
  <c r="H19" i="1"/>
  <c r="H20" i="1"/>
  <c r="H21" i="1"/>
  <c r="H22" i="1"/>
  <c r="H23" i="1"/>
  <c r="H26" i="1"/>
  <c r="H27" i="1"/>
  <c r="H28" i="1"/>
  <c r="H29" i="1"/>
  <c r="H30" i="1"/>
  <c r="H33" i="1"/>
  <c r="H34" i="1"/>
  <c r="H35" i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H4" i="2"/>
  <c r="H5" i="2"/>
  <c r="H6" i="2"/>
  <c r="H7" i="2"/>
  <c r="H8" i="2"/>
  <c r="H11" i="2"/>
  <c r="H12" i="2"/>
  <c r="H13" i="2"/>
  <c r="H14" i="2"/>
  <c r="H15" i="2"/>
  <c r="H18" i="2"/>
  <c r="H19" i="2"/>
  <c r="H20" i="2"/>
  <c r="H21" i="2"/>
  <c r="H22" i="2"/>
  <c r="H25" i="2"/>
  <c r="H26" i="2"/>
  <c r="H27" i="2"/>
  <c r="H28" i="2"/>
  <c r="H29" i="2"/>
  <c r="H32" i="2"/>
  <c r="H33" i="2"/>
  <c r="H34" i="2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C3" i="36" l="1"/>
  <c r="C5" i="36" s="1"/>
  <c r="B8" i="36"/>
  <c r="C9" i="36" s="1"/>
  <c r="C10" i="36" l="1"/>
  <c r="C12" i="36" s="1"/>
  <c r="C13" i="36" s="1"/>
  <c r="C14" i="36" s="1"/>
</calcChain>
</file>

<file path=xl/sharedStrings.xml><?xml version="1.0" encoding="utf-8"?>
<sst xmlns="http://schemas.openxmlformats.org/spreadsheetml/2006/main" count="3294" uniqueCount="110">
  <si>
    <t xml:space="preserve"> </t>
  </si>
  <si>
    <t>World</t>
  </si>
  <si>
    <t>NA</t>
  </si>
  <si>
    <t>SA</t>
  </si>
  <si>
    <t>Eur</t>
  </si>
  <si>
    <t>Pac</t>
  </si>
  <si>
    <t>China</t>
  </si>
  <si>
    <t>Region</t>
  </si>
  <si>
    <t>North America</t>
  </si>
  <si>
    <t>South America</t>
  </si>
  <si>
    <t>Pacific Rim</t>
  </si>
  <si>
    <t>Survey Scale:</t>
  </si>
  <si>
    <t xml:space="preserve">Sample </t>
  </si>
  <si>
    <t>Size</t>
  </si>
  <si>
    <t>Europe</t>
  </si>
  <si>
    <t>Mower Unit Sales</t>
  </si>
  <si>
    <t>Month</t>
  </si>
  <si>
    <t>Pacific</t>
  </si>
  <si>
    <t>Tractor Unit Sales</t>
  </si>
  <si>
    <t>Sample</t>
  </si>
  <si>
    <t>Pass</t>
  </si>
  <si>
    <t>Fail</t>
  </si>
  <si>
    <t xml:space="preserve">Dealer Satisfaction </t>
  </si>
  <si>
    <t>End-User Satisfaction</t>
  </si>
  <si>
    <t>Administrative</t>
  </si>
  <si>
    <t>Depreciation</t>
  </si>
  <si>
    <t>Operating and Interest Expenses</t>
  </si>
  <si>
    <t>Interest</t>
  </si>
  <si>
    <t>Mower Test Functional Performance</t>
  </si>
  <si>
    <t>Observation</t>
  </si>
  <si>
    <t>Year</t>
  </si>
  <si>
    <t>Row Labels</t>
  </si>
  <si>
    <t>Grand Total</t>
  </si>
  <si>
    <t>Survey Scale 0</t>
  </si>
  <si>
    <t>Survey Scale 1</t>
  </si>
  <si>
    <t>Survey Scale 2</t>
  </si>
  <si>
    <t>Survey Scale 3</t>
  </si>
  <si>
    <t>Survey Scale 4</t>
  </si>
  <si>
    <t>Survey Scale 5</t>
  </si>
  <si>
    <t xml:space="preserve">Datasheet: Dealer Satisfaction </t>
  </si>
  <si>
    <t>Datasheet: End-User Satisfaction</t>
  </si>
  <si>
    <t>1)</t>
  </si>
  <si>
    <t>2)</t>
  </si>
  <si>
    <t>3)</t>
  </si>
  <si>
    <t>Number of failures</t>
  </si>
  <si>
    <t>4)</t>
  </si>
  <si>
    <t>Prices for PLE products for the past 5 years:</t>
  </si>
  <si>
    <t>Mower Price</t>
  </si>
  <si>
    <t>Tractor Price</t>
  </si>
  <si>
    <t>Gross Revenues for Mowers:</t>
  </si>
  <si>
    <t>Datasheet: Mower Test</t>
  </si>
  <si>
    <t>Datasheets: Mower Unit Sales and Tractor Unit Sales</t>
  </si>
  <si>
    <t>Gross Revenues for Tractors:</t>
  </si>
  <si>
    <t>Datasheets: Mower Unit Sales, Tractor Unit Sales, Industry Mower Total Sales, and Industry Tractor Total Sales</t>
  </si>
  <si>
    <t>PLE</t>
  </si>
  <si>
    <t>Industry</t>
  </si>
  <si>
    <t>Mowers:</t>
  </si>
  <si>
    <t>Market Share</t>
  </si>
  <si>
    <t>Tractors:</t>
  </si>
  <si>
    <t>Industry Mower Total Sales</t>
  </si>
  <si>
    <t>Industry Tractor Total Sales</t>
  </si>
  <si>
    <t>Sales</t>
  </si>
  <si>
    <t>Cost of Goods Sold</t>
  </si>
  <si>
    <t>Gross Profit</t>
  </si>
  <si>
    <t>=C3+C4</t>
  </si>
  <si>
    <t>Operating Expenses</t>
  </si>
  <si>
    <t>Administrative Expenses</t>
  </si>
  <si>
    <t>Selling Expenses</t>
  </si>
  <si>
    <t>Depreciation Expenses</t>
  </si>
  <si>
    <t>=-(SUM(B7:B9))</t>
  </si>
  <si>
    <t>Net Operating Income</t>
  </si>
  <si>
    <t>=C5+C9</t>
  </si>
  <si>
    <t>Interest Expense</t>
  </si>
  <si>
    <t>Earnings Before Taxes</t>
  </si>
  <si>
    <t>=C10+C11</t>
  </si>
  <si>
    <t>Taxes</t>
  </si>
  <si>
    <t>Net Income</t>
  </si>
  <si>
    <t>=C12+C13</t>
  </si>
  <si>
    <t>Unit Production Costs</t>
  </si>
  <si>
    <t>Tractor</t>
  </si>
  <si>
    <t>Mower</t>
  </si>
  <si>
    <t>5)</t>
  </si>
  <si>
    <t>Datasheets: Mower Unit Sales, Tractor Unit Sales, Unit Production Costs, and Operating and Interest Expenses</t>
  </si>
  <si>
    <t>Mower Cost/Unit</t>
  </si>
  <si>
    <t>Tractor Cost/Unit</t>
  </si>
  <si>
    <t>Cost of Mowers Sold</t>
  </si>
  <si>
    <t>Cost of Tractors Sold</t>
  </si>
  <si>
    <t>Interest Expenses</t>
  </si>
  <si>
    <t>Summary of the data to develop the income statement for 2012:</t>
  </si>
  <si>
    <t>Tax rate</t>
  </si>
  <si>
    <t>Gross Revenue for Mowers - 2012</t>
  </si>
  <si>
    <t>Gross Revenue for Tractors - 2012</t>
  </si>
  <si>
    <t>Cost of Mowers Sold - 2012</t>
  </si>
  <si>
    <t>Cost of Tractors Sold - 2012</t>
  </si>
  <si>
    <t>PLE: Pro Forma Income Statement - 2012</t>
  </si>
  <si>
    <t>as "above average" and "excellent".</t>
  </si>
  <si>
    <t xml:space="preserve">There is an increase in the number of dealers every year with a relatively high </t>
  </si>
  <si>
    <t>About 80% of the total dealers rated their overall satisfaction with PLE</t>
  </si>
  <si>
    <t>increase in the number of dealers that rated on a survey scale of 3 or more.</t>
  </si>
  <si>
    <t xml:space="preserve">The number of end-users that rated on a survey scale of 1-3 declined over the </t>
  </si>
  <si>
    <t>years with an increase in the number of users that rated on a scale of 4 and 5.</t>
  </si>
  <si>
    <t>About 75% of the total end-users rated their overall satisfaction with PLE</t>
  </si>
  <si>
    <t>The overall fraction of the Mower failures is 1.8% i.e; for every 100 units sampled, on an average, 1.8 (or approximately 2) Mowers fail in the functional performance test</t>
  </si>
  <si>
    <t>upward growth over the years.</t>
  </si>
  <si>
    <t>The monthly total gross revenues for Tractors show an upward growth over the years.</t>
  </si>
  <si>
    <t>The monthly total gross revenues for Mowers show a cyclical pattern with an</t>
  </si>
  <si>
    <t>In Mower sales, PLE's share in the world market is approximately 9.5%.</t>
  </si>
  <si>
    <t>The contribution of PLE to the Industry Mower sales is more in South America with European market being the lowest.</t>
  </si>
  <si>
    <t>PLE's overall contribution to the Industry Tractor sales is approximately 14%.</t>
  </si>
  <si>
    <t>The market share of PLE in tractor sales is also more in South America, however, with the lowest share in China - the new market for tractors.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</si>
</sst>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&quot;$&quot;#,##0"/>
    <numFmt numFmtId="167" formatCode="_(&quot;$&quot;* #,##0_);_(&quot;$&quot;* \(#,##0\);_(&quot;$&quot;* &quot;-&quot;?_);_(@_)"/>
    <numFmt numFmtId="168" formatCode="_(&quot;$&quot;* #,##0.0_);_(&quot;$&quot;* \(#,##0.0\);_(&quot;$&quot;* &quot;-&quot;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5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7" fontId="3" fillId="0" borderId="0" xfId="0" applyNumberFormat="1" applyFont="1"/>
    <xf numFmtId="166" fontId="0" fillId="0" borderId="0" xfId="0" applyNumberFormat="1"/>
    <xf numFmtId="166" fontId="0" fillId="0" borderId="0" xfId="2" applyNumberFormat="1" applyFont="1"/>
    <xf numFmtId="0" fontId="3" fillId="0" borderId="0" xfId="0" applyFont="1" applyAlignment="1">
      <alignment horizontal="left"/>
    </xf>
    <xf numFmtId="6" fontId="3" fillId="0" borderId="0" xfId="0" applyNumberFormat="1" applyFont="1" applyAlignment="1">
      <alignment horizontal="left"/>
    </xf>
    <xf numFmtId="0" fontId="3" fillId="0" borderId="1" xfId="0" applyFont="1" applyBorder="1"/>
    <xf numFmtId="0" fontId="0" fillId="0" borderId="0" xfId="0" applyAlignment="1">
      <alignment horizontal="center"/>
    </xf>
    <xf numFmtId="6" fontId="3" fillId="0" borderId="0" xfId="0" applyNumberFormat="1" applyFont="1"/>
    <xf numFmtId="0" fontId="3" fillId="0" borderId="1" xfId="0" applyFont="1" applyBorder="1" applyAlignment="1">
      <alignment horizontal="left"/>
    </xf>
    <xf numFmtId="10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/>
    <xf numFmtId="0" fontId="3" fillId="0" borderId="1" xfId="0" applyFont="1" applyBorder="1" applyAlignment="1">
      <alignment horizontal="right"/>
    </xf>
    <xf numFmtId="0" fontId="3" fillId="0" borderId="0" xfId="6" applyFont="1" applyAlignment="1">
      <alignment horizontal="left"/>
    </xf>
    <xf numFmtId="0" fontId="2" fillId="0" borderId="0" xfId="6"/>
    <xf numFmtId="0" fontId="3" fillId="0" borderId="1" xfId="6" applyFont="1" applyBorder="1"/>
    <xf numFmtId="17" fontId="3" fillId="0" borderId="0" xfId="6" applyNumberFormat="1" applyFont="1"/>
    <xf numFmtId="1" fontId="2" fillId="0" borderId="0" xfId="6" applyNumberFormat="1"/>
    <xf numFmtId="0" fontId="3" fillId="0" borderId="0" xfId="6" applyFont="1"/>
    <xf numFmtId="1" fontId="0" fillId="0" borderId="0" xfId="0" applyNumberFormat="1"/>
    <xf numFmtId="0" fontId="7" fillId="0" borderId="0" xfId="7" applyFont="1"/>
    <xf numFmtId="0" fontId="8" fillId="0" borderId="0" xfId="7" applyFont="1"/>
    <xf numFmtId="164" fontId="8" fillId="0" borderId="0" xfId="7" applyNumberFormat="1" applyFont="1"/>
    <xf numFmtId="0" fontId="7" fillId="0" borderId="0" xfId="7" applyFont="1" applyAlignment="1">
      <alignment horizontal="right"/>
    </xf>
    <xf numFmtId="164" fontId="8" fillId="0" borderId="0" xfId="7" quotePrefix="1" applyNumberFormat="1" applyFont="1"/>
    <xf numFmtId="167" fontId="8" fillId="0" borderId="0" xfId="7" applyNumberFormat="1" applyFont="1"/>
    <xf numFmtId="0" fontId="8" fillId="0" borderId="0" xfId="7" applyFont="1" applyAlignment="1">
      <alignment horizontal="left"/>
    </xf>
    <xf numFmtId="168" fontId="8" fillId="0" borderId="0" xfId="7" applyNumberFormat="1" applyFont="1"/>
    <xf numFmtId="0" fontId="2" fillId="0" borderId="0" xfId="6" applyNumberFormat="1"/>
    <xf numFmtId="166" fontId="8" fillId="0" borderId="0" xfId="7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6" fontId="8" fillId="0" borderId="0" xfId="7" applyNumberFormat="1" applyFont="1" applyBorder="1"/>
    <xf numFmtId="17" fontId="3" fillId="0" borderId="0" xfId="6" applyNumberFormat="1" applyFont="1" applyBorder="1"/>
    <xf numFmtId="0" fontId="7" fillId="0" borderId="1" xfId="7" applyFont="1" applyBorder="1"/>
    <xf numFmtId="0" fontId="3" fillId="0" borderId="1" xfId="6" applyFont="1" applyBorder="1" applyAlignment="1">
      <alignment horizontal="right"/>
    </xf>
    <xf numFmtId="0" fontId="3" fillId="0" borderId="1" xfId="6" applyFont="1" applyBorder="1" applyAlignment="1">
      <alignment horizontal="center"/>
    </xf>
    <xf numFmtId="17" fontId="3" fillId="0" borderId="0" xfId="6" applyNumberFormat="1" applyFont="1" applyAlignment="1">
      <alignment horizontal="center"/>
    </xf>
    <xf numFmtId="166" fontId="8" fillId="0" borderId="0" xfId="7" applyNumberFormat="1" applyFont="1" applyAlignment="1">
      <alignment horizontal="right"/>
    </xf>
    <xf numFmtId="9" fontId="8" fillId="0" borderId="0" xfId="7" applyNumberFormat="1" applyFont="1" applyAlignment="1">
      <alignment horizontal="right"/>
    </xf>
    <xf numFmtId="164" fontId="8" fillId="0" borderId="1" xfId="7" applyNumberFormat="1" applyFont="1" applyBorder="1"/>
    <xf numFmtId="0" fontId="9" fillId="0" borderId="1" xfId="7" applyFont="1" applyBorder="1"/>
    <xf numFmtId="2" fontId="0" fillId="0" borderId="0" xfId="0" applyNumberFormat="1"/>
    <xf numFmtId="0" fontId="8" fillId="0" borderId="0" xfId="0" applyFont="1"/>
  </cellXfs>
  <cellStyles count="8">
    <cellStyle name="Comma 2" xfId="1"/>
    <cellStyle name="Currency" xfId="2" builtinId="4"/>
    <cellStyle name="Currency 2" xfId="3"/>
    <cellStyle name="Normal" xfId="0" builtinId="0"/>
    <cellStyle name="Normal 2" xfId="4"/>
    <cellStyle name="Normal 3" xfId="5"/>
    <cellStyle name="Normal 4" xfId="6"/>
    <cellStyle name="Normal 5" xf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SR" refreshedDate="41191.809930208336" createdVersion="4" refreshedVersion="4" minRefreshableVersion="3" recordCount="23">
  <cacheSource type="worksheet">
    <worksheetSource ref="B39:I62" sheet="Case_Part 1_1"/>
  </cacheSource>
  <cacheFields count="8">
    <cacheField name="Region" numFmtId="0">
      <sharedItems count="5">
        <s v="North America"/>
        <s v="South America"/>
        <s v="Europe"/>
        <s v="Pacific Rim"/>
        <s v="China"/>
      </sharedItems>
    </cacheField>
    <cacheField name="Year" numFmtId="0">
      <sharedItems containsSemiMixedTypes="0" containsString="0" containsNumber="1" containsInteger="1" minValue="2008" maxValue="2012" count="5">
        <n v="2008"/>
        <n v="2009"/>
        <n v="2010"/>
        <n v="2011"/>
        <n v="2012"/>
      </sharedItems>
    </cacheField>
    <cacheField name="0" numFmtId="0">
      <sharedItems containsSemiMixedTypes="0" containsString="0" containsNumber="1" containsInteger="1" minValue="0" maxValue="2"/>
    </cacheField>
    <cacheField name="1" numFmtId="0">
      <sharedItems containsSemiMixedTypes="0" containsString="0" containsNumber="1" containsInteger="1" minValue="1" maxValue="3"/>
    </cacheField>
    <cacheField name="2" numFmtId="0">
      <sharedItems containsSemiMixedTypes="0" containsString="0" containsNumber="1" containsInteger="1" minValue="1" maxValue="7"/>
    </cacheField>
    <cacheField name="3" numFmtId="0">
      <sharedItems containsSemiMixedTypes="0" containsString="0" containsNumber="1" containsInteger="1" minValue="3" maxValue="26"/>
    </cacheField>
    <cacheField name="4" numFmtId="0">
      <sharedItems containsSemiMixedTypes="0" containsString="0" containsNumber="1" containsInteger="1" minValue="28" maxValue="45"/>
    </cacheField>
    <cacheField name="5" numFmtId="0">
      <sharedItems containsSemiMixedTypes="0" containsString="0" containsNumber="1" containsInteger="1" minValue="10" maxValue="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NSR" refreshedDate="41191.811918865744" createdVersion="4" refreshedVersion="4" minRefreshableVersion="3" recordCount="23">
  <cacheSource type="worksheet">
    <worksheetSource ref="B3:I26" sheet="Case_Part 1_1"/>
  </cacheSource>
  <cacheFields count="8">
    <cacheField name="Region" numFmtId="0">
      <sharedItems count="5">
        <s v="North America"/>
        <s v="South America"/>
        <s v="Europe"/>
        <s v="Pacific Rim"/>
        <s v="China"/>
      </sharedItems>
    </cacheField>
    <cacheField name="Year" numFmtId="0">
      <sharedItems containsSemiMixedTypes="0" containsString="0" containsNumber="1" containsInteger="1" minValue="2008" maxValue="2012" count="5">
        <n v="2008"/>
        <n v="2009"/>
        <n v="2010"/>
        <n v="2011"/>
        <n v="2012"/>
      </sharedItems>
    </cacheField>
    <cacheField name="0" numFmtId="0">
      <sharedItems containsSemiMixedTypes="0" containsString="0" containsNumber="1" containsInteger="1" minValue="0" maxValue="2"/>
    </cacheField>
    <cacheField name="1" numFmtId="0">
      <sharedItems containsSemiMixedTypes="0" containsString="0" containsNumber="1" containsInteger="1" minValue="0" maxValue="3"/>
    </cacheField>
    <cacheField name="2" numFmtId="0">
      <sharedItems containsSemiMixedTypes="0" containsString="0" containsNumber="1" containsInteger="1" minValue="0" maxValue="6"/>
    </cacheField>
    <cacheField name="3" numFmtId="0">
      <sharedItems containsSemiMixedTypes="0" containsString="0" containsNumber="1" containsInteger="1" minValue="1" maxValue="15"/>
    </cacheField>
    <cacheField name="4" numFmtId="0">
      <sharedItems containsSemiMixedTypes="0" containsString="0" containsNumber="1" containsInteger="1" minValue="0" maxValue="44"/>
    </cacheField>
    <cacheField name="5" numFmtId="0">
      <sharedItems containsSemiMixedTypes="0" containsString="0" containsNumber="1" containsInteger="1" minValue="0" maxValue="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n v="1"/>
    <n v="3"/>
    <n v="6"/>
    <n v="15"/>
    <n v="37"/>
    <n v="38"/>
  </r>
  <r>
    <x v="0"/>
    <x v="1"/>
    <n v="1"/>
    <n v="2"/>
    <n v="4"/>
    <n v="18"/>
    <n v="35"/>
    <n v="40"/>
  </r>
  <r>
    <x v="0"/>
    <x v="2"/>
    <n v="1"/>
    <n v="2"/>
    <n v="5"/>
    <n v="17"/>
    <n v="34"/>
    <n v="41"/>
  </r>
  <r>
    <x v="0"/>
    <x v="3"/>
    <n v="0"/>
    <n v="2"/>
    <n v="4"/>
    <n v="15"/>
    <n v="33"/>
    <n v="46"/>
  </r>
  <r>
    <x v="0"/>
    <x v="4"/>
    <n v="0"/>
    <n v="2"/>
    <n v="3"/>
    <n v="15"/>
    <n v="31"/>
    <n v="49"/>
  </r>
  <r>
    <x v="1"/>
    <x v="0"/>
    <n v="1"/>
    <n v="2"/>
    <n v="5"/>
    <n v="18"/>
    <n v="36"/>
    <n v="38"/>
  </r>
  <r>
    <x v="1"/>
    <x v="1"/>
    <n v="1"/>
    <n v="3"/>
    <n v="6"/>
    <n v="17"/>
    <n v="36"/>
    <n v="37"/>
  </r>
  <r>
    <x v="1"/>
    <x v="2"/>
    <n v="0"/>
    <n v="2"/>
    <n v="6"/>
    <n v="19"/>
    <n v="37"/>
    <n v="36"/>
  </r>
  <r>
    <x v="1"/>
    <x v="3"/>
    <n v="0"/>
    <n v="2"/>
    <n v="5"/>
    <n v="20"/>
    <n v="37"/>
    <n v="36"/>
  </r>
  <r>
    <x v="1"/>
    <x v="4"/>
    <n v="0"/>
    <n v="2"/>
    <n v="5"/>
    <n v="19"/>
    <n v="37"/>
    <n v="37"/>
  </r>
  <r>
    <x v="2"/>
    <x v="0"/>
    <n v="1"/>
    <n v="2"/>
    <n v="4"/>
    <n v="21"/>
    <n v="36"/>
    <n v="36"/>
  </r>
  <r>
    <x v="2"/>
    <x v="1"/>
    <n v="1"/>
    <n v="2"/>
    <n v="5"/>
    <n v="21"/>
    <n v="34"/>
    <n v="37"/>
  </r>
  <r>
    <x v="2"/>
    <x v="2"/>
    <n v="1"/>
    <n v="1"/>
    <n v="4"/>
    <n v="26"/>
    <n v="37"/>
    <n v="31"/>
  </r>
  <r>
    <x v="2"/>
    <x v="3"/>
    <n v="1"/>
    <n v="1"/>
    <n v="3"/>
    <n v="17"/>
    <n v="41"/>
    <n v="37"/>
  </r>
  <r>
    <x v="2"/>
    <x v="4"/>
    <n v="0"/>
    <n v="1"/>
    <n v="2"/>
    <n v="19"/>
    <n v="45"/>
    <n v="33"/>
  </r>
  <r>
    <x v="3"/>
    <x v="0"/>
    <n v="2"/>
    <n v="3"/>
    <n v="5"/>
    <n v="15"/>
    <n v="41"/>
    <n v="34"/>
  </r>
  <r>
    <x v="3"/>
    <x v="1"/>
    <n v="1"/>
    <n v="2"/>
    <n v="7"/>
    <n v="15"/>
    <n v="41"/>
    <n v="34"/>
  </r>
  <r>
    <x v="3"/>
    <x v="2"/>
    <n v="1"/>
    <n v="2"/>
    <n v="5"/>
    <n v="16"/>
    <n v="40"/>
    <n v="36"/>
  </r>
  <r>
    <x v="3"/>
    <x v="3"/>
    <n v="0"/>
    <n v="2"/>
    <n v="4"/>
    <n v="17"/>
    <n v="40"/>
    <n v="37"/>
  </r>
  <r>
    <x v="3"/>
    <x v="4"/>
    <n v="0"/>
    <n v="1"/>
    <n v="3"/>
    <n v="19"/>
    <n v="42"/>
    <n v="35"/>
  </r>
  <r>
    <x v="4"/>
    <x v="2"/>
    <n v="0"/>
    <n v="3"/>
    <n v="3"/>
    <n v="6"/>
    <n v="28"/>
    <n v="10"/>
  </r>
  <r>
    <x v="4"/>
    <x v="3"/>
    <n v="1"/>
    <n v="2"/>
    <n v="2"/>
    <n v="4"/>
    <n v="30"/>
    <n v="11"/>
  </r>
  <r>
    <x v="4"/>
    <x v="4"/>
    <n v="0"/>
    <n v="1"/>
    <n v="1"/>
    <n v="3"/>
    <n v="31"/>
    <n v="1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">
  <r>
    <x v="0"/>
    <x v="0"/>
    <n v="1"/>
    <n v="0"/>
    <n v="2"/>
    <n v="14"/>
    <n v="22"/>
    <n v="11"/>
  </r>
  <r>
    <x v="0"/>
    <x v="1"/>
    <n v="0"/>
    <n v="0"/>
    <n v="2"/>
    <n v="14"/>
    <n v="20"/>
    <n v="14"/>
  </r>
  <r>
    <x v="0"/>
    <x v="2"/>
    <n v="1"/>
    <n v="1"/>
    <n v="1"/>
    <n v="8"/>
    <n v="34"/>
    <n v="15"/>
  </r>
  <r>
    <x v="0"/>
    <x v="3"/>
    <n v="1"/>
    <n v="2"/>
    <n v="6"/>
    <n v="12"/>
    <n v="34"/>
    <n v="45"/>
  </r>
  <r>
    <x v="0"/>
    <x v="4"/>
    <n v="2"/>
    <n v="3"/>
    <n v="5"/>
    <n v="15"/>
    <n v="44"/>
    <n v="56"/>
  </r>
  <r>
    <x v="1"/>
    <x v="0"/>
    <n v="0"/>
    <n v="0"/>
    <n v="0"/>
    <n v="2"/>
    <n v="6"/>
    <n v="2"/>
  </r>
  <r>
    <x v="1"/>
    <x v="1"/>
    <n v="0"/>
    <n v="0"/>
    <n v="0"/>
    <n v="2"/>
    <n v="6"/>
    <n v="2"/>
  </r>
  <r>
    <x v="1"/>
    <x v="2"/>
    <n v="0"/>
    <n v="0"/>
    <n v="1"/>
    <n v="4"/>
    <n v="11"/>
    <n v="14"/>
  </r>
  <r>
    <x v="1"/>
    <x v="3"/>
    <n v="0"/>
    <n v="1"/>
    <n v="1"/>
    <n v="3"/>
    <n v="12"/>
    <n v="33"/>
  </r>
  <r>
    <x v="1"/>
    <x v="4"/>
    <n v="1"/>
    <n v="1"/>
    <n v="2"/>
    <n v="4"/>
    <n v="22"/>
    <n v="60"/>
  </r>
  <r>
    <x v="2"/>
    <x v="0"/>
    <n v="0"/>
    <n v="0"/>
    <n v="1"/>
    <n v="3"/>
    <n v="7"/>
    <n v="4"/>
  </r>
  <r>
    <x v="2"/>
    <x v="1"/>
    <n v="0"/>
    <n v="0"/>
    <n v="1"/>
    <n v="2"/>
    <n v="8"/>
    <n v="4"/>
  </r>
  <r>
    <x v="2"/>
    <x v="2"/>
    <n v="0"/>
    <n v="0"/>
    <n v="1"/>
    <n v="2"/>
    <n v="15"/>
    <n v="7"/>
  </r>
  <r>
    <x v="2"/>
    <x v="3"/>
    <n v="0"/>
    <n v="0"/>
    <n v="1"/>
    <n v="2"/>
    <n v="21"/>
    <n v="6"/>
  </r>
  <r>
    <x v="2"/>
    <x v="4"/>
    <n v="0"/>
    <n v="0"/>
    <n v="1"/>
    <n v="4"/>
    <n v="17"/>
    <n v="8"/>
  </r>
  <r>
    <x v="3"/>
    <x v="0"/>
    <n v="0"/>
    <n v="0"/>
    <n v="1"/>
    <n v="2"/>
    <n v="2"/>
    <n v="0"/>
  </r>
  <r>
    <x v="3"/>
    <x v="1"/>
    <n v="0"/>
    <n v="0"/>
    <n v="1"/>
    <n v="1"/>
    <n v="3"/>
    <n v="0"/>
  </r>
  <r>
    <x v="3"/>
    <x v="2"/>
    <n v="0"/>
    <n v="0"/>
    <n v="1"/>
    <n v="1"/>
    <n v="3"/>
    <n v="1"/>
  </r>
  <r>
    <x v="3"/>
    <x v="3"/>
    <n v="0"/>
    <n v="0"/>
    <n v="0"/>
    <n v="2"/>
    <n v="5"/>
    <n v="3"/>
  </r>
  <r>
    <x v="3"/>
    <x v="4"/>
    <n v="0"/>
    <n v="0"/>
    <n v="1"/>
    <n v="2"/>
    <n v="7"/>
    <n v="2"/>
  </r>
  <r>
    <x v="4"/>
    <x v="2"/>
    <n v="0"/>
    <n v="0"/>
    <n v="0"/>
    <n v="1"/>
    <n v="0"/>
    <n v="0"/>
  </r>
  <r>
    <x v="4"/>
    <x v="3"/>
    <n v="0"/>
    <n v="0"/>
    <n v="1"/>
    <n v="4"/>
    <n v="2"/>
    <n v="0"/>
  </r>
  <r>
    <x v="4"/>
    <x v="4"/>
    <n v="0"/>
    <n v="0"/>
    <n v="1"/>
    <n v="5"/>
    <n v="8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39:R68" firstHeaderRow="0" firstDataRow="1" firstDataCol="2"/>
  <pivotFields count="8">
    <pivotField axis="axisRow" showAll="0">
      <items count="6">
        <item x="4"/>
        <item x="2"/>
        <item x="0"/>
        <item x="3"/>
        <item x="1"/>
        <item t="default"/>
      </items>
    </pivotField>
    <pivotField axis="axisRow" compact="0" showAll="0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29">
    <i>
      <x/>
    </i>
    <i r="1">
      <x v="1"/>
    </i>
    <i r="1">
      <x v="2"/>
    </i>
    <i r="1">
      <x v="3"/>
    </i>
    <i r="1">
      <x v="4"/>
    </i>
    <i>
      <x v="1"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rvey Scale 0" fld="2" baseField="1" baseItem="0"/>
    <dataField name="Survey Scale 1" fld="3" baseField="1" baseItem="0"/>
    <dataField name="Survey Scale 2" fld="4" baseField="1" baseItem="0"/>
    <dataField name="Survey Scale 3" fld="5" baseField="1" baseItem="0"/>
    <dataField name="Survey Scale 4" fld="6" baseField="1" baseItem="0"/>
    <dataField name="Survey Scale 5" fld="7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3:R32" firstHeaderRow="0" firstDataRow="1" firstDataCol="2"/>
  <pivotFields count="8">
    <pivotField axis="axisRow" showAll="0">
      <items count="6">
        <item x="4"/>
        <item x="2"/>
        <item x="0"/>
        <item x="3"/>
        <item x="1"/>
        <item t="default"/>
      </items>
    </pivotField>
    <pivotField axis="axisRow" compact="0" showAll="0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29">
    <i>
      <x/>
    </i>
    <i r="1">
      <x v="1"/>
    </i>
    <i r="1">
      <x v="2"/>
    </i>
    <i r="1">
      <x v="3"/>
    </i>
    <i r="1">
      <x v="4"/>
    </i>
    <i>
      <x v="1"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rvey Scale 0" fld="2" baseField="1" baseItem="0"/>
    <dataField name="Survey Scale 1" fld="3" baseField="1" baseItem="0"/>
    <dataField name="Survey Scale 2" fld="4" baseField="1" baseItem="0"/>
    <dataField name="Survey Scale 3" fld="5" baseField="1" baseItem="0"/>
    <dataField name="Survey Scale 4" fld="6" baseField="1" baseItem="0"/>
    <dataField name="Survey Scale 5" fld="7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abSelected="1" workbookViewId="0">
      <selection activeCell="A2" sqref="A2"/>
    </sheetView>
  </sheetViews>
  <sheetFormatPr defaultRowHeight="12.75" x14ac:dyDescent="0.2"/>
  <cols>
    <col min="1" max="1" width="2.5703125" bestFit="1" customWidth="1"/>
    <col min="2" max="2" width="15.5703125" customWidth="1"/>
    <col min="3" max="3" width="5.5703125" bestFit="1" customWidth="1"/>
    <col min="4" max="9" width="5.7109375" customWidth="1"/>
    <col min="11" max="11" width="13.85546875" customWidth="1"/>
    <col min="12" max="12" width="13.42578125" customWidth="1"/>
    <col min="13" max="17" width="14.7109375" customWidth="1"/>
    <col min="18" max="18" width="14.7109375" bestFit="1" customWidth="1"/>
    <col min="19" max="19" width="7.42578125" customWidth="1"/>
    <col min="20" max="20" width="14.140625" bestFit="1" customWidth="1"/>
    <col min="21" max="21" width="11.28515625" bestFit="1" customWidth="1"/>
    <col min="22" max="22" width="14.5703125" bestFit="1" customWidth="1"/>
    <col min="23" max="23" width="7.140625" customWidth="1"/>
    <col min="24" max="24" width="14.7109375" bestFit="1" customWidth="1"/>
    <col min="25" max="25" width="7.42578125" customWidth="1"/>
    <col min="26" max="26" width="14.140625" bestFit="1" customWidth="1"/>
    <col min="27" max="27" width="11.28515625" bestFit="1" customWidth="1"/>
    <col min="28" max="28" width="14.5703125" bestFit="1" customWidth="1"/>
    <col min="29" max="29" width="7.140625" customWidth="1"/>
    <col min="30" max="30" width="14.7109375" bestFit="1" customWidth="1"/>
    <col min="31" max="31" width="7.42578125" customWidth="1"/>
    <col min="32" max="32" width="14.140625" bestFit="1" customWidth="1"/>
    <col min="33" max="33" width="11.28515625" bestFit="1" customWidth="1"/>
    <col min="34" max="34" width="14.5703125" bestFit="1" customWidth="1"/>
    <col min="35" max="35" width="7.140625" customWidth="1"/>
    <col min="36" max="36" width="14.7109375" bestFit="1" customWidth="1"/>
    <col min="37" max="37" width="7.42578125" customWidth="1"/>
    <col min="38" max="38" width="14.140625" bestFit="1" customWidth="1"/>
    <col min="39" max="39" width="11.28515625" bestFit="1" customWidth="1"/>
    <col min="40" max="40" width="14.5703125" bestFit="1" customWidth="1"/>
    <col min="41" max="41" width="7.140625" customWidth="1"/>
    <col min="42" max="42" width="14.7109375" bestFit="1" customWidth="1"/>
    <col min="43" max="43" width="7.42578125" customWidth="1"/>
    <col min="44" max="44" width="14.140625" bestFit="1" customWidth="1"/>
    <col min="45" max="45" width="11.28515625" bestFit="1" customWidth="1"/>
    <col min="46" max="46" width="14.5703125" bestFit="1" customWidth="1"/>
    <col min="47" max="47" width="7.140625" customWidth="1"/>
    <col min="48" max="53" width="20" bestFit="1" customWidth="1"/>
  </cols>
  <sheetData>
    <row r="1" spans="1:21" x14ac:dyDescent="0.2">
      <c r="A1" s="3" t="s">
        <v>41</v>
      </c>
      <c r="B1" s="19" t="s">
        <v>39</v>
      </c>
      <c r="C1" s="2"/>
    </row>
    <row r="2" spans="1:21" x14ac:dyDescent="0.2">
      <c r="B2" s="4"/>
    </row>
    <row r="3" spans="1:21" x14ac:dyDescent="0.2">
      <c r="B3" s="3" t="s">
        <v>7</v>
      </c>
      <c r="C3" s="16" t="s">
        <v>30</v>
      </c>
      <c r="D3" s="3">
        <v>0</v>
      </c>
      <c r="E3" s="3">
        <v>1</v>
      </c>
      <c r="F3" s="3">
        <v>2</v>
      </c>
      <c r="G3" s="3">
        <v>3</v>
      </c>
      <c r="H3" s="3">
        <v>4</v>
      </c>
      <c r="I3" s="3">
        <v>5</v>
      </c>
      <c r="K3" s="17" t="s">
        <v>31</v>
      </c>
      <c r="L3" s="17" t="s">
        <v>7</v>
      </c>
      <c r="M3" t="s">
        <v>33</v>
      </c>
      <c r="N3" t="s">
        <v>34</v>
      </c>
      <c r="O3" t="s">
        <v>35</v>
      </c>
      <c r="P3" t="s">
        <v>36</v>
      </c>
      <c r="Q3" t="s">
        <v>37</v>
      </c>
      <c r="R3" t="s">
        <v>38</v>
      </c>
    </row>
    <row r="4" spans="1:21" x14ac:dyDescent="0.2">
      <c r="B4" s="15" t="s">
        <v>8</v>
      </c>
      <c r="C4" s="15">
        <v>2008</v>
      </c>
      <c r="D4">
        <v>1</v>
      </c>
      <c r="E4">
        <v>0</v>
      </c>
      <c r="F4">
        <v>2</v>
      </c>
      <c r="G4">
        <v>14</v>
      </c>
      <c r="H4">
        <v>22</v>
      </c>
      <c r="I4">
        <v>11</v>
      </c>
      <c r="K4" s="18">
        <v>2008</v>
      </c>
      <c r="M4" s="1">
        <v>1</v>
      </c>
      <c r="N4" s="1">
        <v>0</v>
      </c>
      <c r="O4" s="1">
        <v>4</v>
      </c>
      <c r="P4" s="1">
        <v>21</v>
      </c>
      <c r="Q4" s="1">
        <v>37</v>
      </c>
      <c r="R4" s="1">
        <v>17</v>
      </c>
      <c r="S4" s="1"/>
      <c r="T4" s="1"/>
      <c r="U4" s="1"/>
    </row>
    <row r="5" spans="1:21" x14ac:dyDescent="0.2">
      <c r="B5" s="15" t="s">
        <v>8</v>
      </c>
      <c r="C5" s="15">
        <v>2009</v>
      </c>
      <c r="D5">
        <v>0</v>
      </c>
      <c r="E5">
        <v>0</v>
      </c>
      <c r="F5">
        <v>2</v>
      </c>
      <c r="G5">
        <v>14</v>
      </c>
      <c r="H5">
        <v>20</v>
      </c>
      <c r="I5">
        <v>14</v>
      </c>
      <c r="L5" s="18" t="s">
        <v>14</v>
      </c>
      <c r="M5" s="1">
        <v>0</v>
      </c>
      <c r="N5" s="1">
        <v>0</v>
      </c>
      <c r="O5" s="1">
        <v>1</v>
      </c>
      <c r="P5" s="1">
        <v>3</v>
      </c>
      <c r="Q5" s="1">
        <v>7</v>
      </c>
      <c r="R5" s="1">
        <v>4</v>
      </c>
      <c r="S5" s="1"/>
      <c r="T5" s="1"/>
      <c r="U5" s="1"/>
    </row>
    <row r="6" spans="1:21" x14ac:dyDescent="0.2">
      <c r="B6" s="15" t="s">
        <v>8</v>
      </c>
      <c r="C6" s="15">
        <v>2010</v>
      </c>
      <c r="D6">
        <v>1</v>
      </c>
      <c r="E6">
        <v>1</v>
      </c>
      <c r="F6">
        <v>1</v>
      </c>
      <c r="G6">
        <v>8</v>
      </c>
      <c r="H6">
        <v>34</v>
      </c>
      <c r="I6">
        <v>15</v>
      </c>
      <c r="L6" s="18" t="s">
        <v>8</v>
      </c>
      <c r="M6" s="1">
        <v>1</v>
      </c>
      <c r="N6" s="1">
        <v>0</v>
      </c>
      <c r="O6" s="1">
        <v>2</v>
      </c>
      <c r="P6" s="1">
        <v>14</v>
      </c>
      <c r="Q6" s="1">
        <v>22</v>
      </c>
      <c r="R6" s="1">
        <v>11</v>
      </c>
      <c r="S6" s="1"/>
      <c r="T6" s="1"/>
      <c r="U6" s="1"/>
    </row>
    <row r="7" spans="1:21" x14ac:dyDescent="0.2">
      <c r="B7" s="15" t="s">
        <v>8</v>
      </c>
      <c r="C7" s="15">
        <v>2011</v>
      </c>
      <c r="D7">
        <v>1</v>
      </c>
      <c r="E7">
        <v>2</v>
      </c>
      <c r="F7">
        <v>6</v>
      </c>
      <c r="G7">
        <v>12</v>
      </c>
      <c r="H7">
        <v>34</v>
      </c>
      <c r="I7">
        <v>45</v>
      </c>
      <c r="L7" s="18" t="s">
        <v>10</v>
      </c>
      <c r="M7" s="1">
        <v>0</v>
      </c>
      <c r="N7" s="1">
        <v>0</v>
      </c>
      <c r="O7" s="1">
        <v>1</v>
      </c>
      <c r="P7" s="1">
        <v>2</v>
      </c>
      <c r="Q7" s="1">
        <v>2</v>
      </c>
      <c r="R7" s="1">
        <v>0</v>
      </c>
      <c r="S7" s="1"/>
      <c r="T7" s="1"/>
      <c r="U7" s="1"/>
    </row>
    <row r="8" spans="1:21" x14ac:dyDescent="0.2">
      <c r="B8" s="15" t="s">
        <v>8</v>
      </c>
      <c r="C8" s="15">
        <v>2012</v>
      </c>
      <c r="D8">
        <v>2</v>
      </c>
      <c r="E8">
        <v>3</v>
      </c>
      <c r="F8">
        <v>5</v>
      </c>
      <c r="G8">
        <v>15</v>
      </c>
      <c r="H8">
        <v>44</v>
      </c>
      <c r="I8">
        <v>56</v>
      </c>
      <c r="L8" s="18" t="s">
        <v>9</v>
      </c>
      <c r="M8" s="1">
        <v>0</v>
      </c>
      <c r="N8" s="1">
        <v>0</v>
      </c>
      <c r="O8" s="1">
        <v>0</v>
      </c>
      <c r="P8" s="1">
        <v>2</v>
      </c>
      <c r="Q8" s="1">
        <v>6</v>
      </c>
      <c r="R8" s="1">
        <v>2</v>
      </c>
      <c r="S8" s="1"/>
      <c r="T8" s="1"/>
      <c r="U8" s="1"/>
    </row>
    <row r="9" spans="1:21" x14ac:dyDescent="0.2">
      <c r="B9" s="15" t="s">
        <v>9</v>
      </c>
      <c r="C9" s="15">
        <v>2008</v>
      </c>
      <c r="D9">
        <v>0</v>
      </c>
      <c r="E9">
        <v>0</v>
      </c>
      <c r="F9">
        <v>0</v>
      </c>
      <c r="G9">
        <v>2</v>
      </c>
      <c r="H9">
        <v>6</v>
      </c>
      <c r="I9">
        <v>2</v>
      </c>
      <c r="K9" s="18">
        <v>2009</v>
      </c>
      <c r="M9" s="1">
        <v>0</v>
      </c>
      <c r="N9" s="1">
        <v>0</v>
      </c>
      <c r="O9" s="1">
        <v>4</v>
      </c>
      <c r="P9" s="1">
        <v>19</v>
      </c>
      <c r="Q9" s="1">
        <v>37</v>
      </c>
      <c r="R9" s="1">
        <v>20</v>
      </c>
      <c r="S9" s="1"/>
    </row>
    <row r="10" spans="1:21" x14ac:dyDescent="0.2">
      <c r="B10" s="15" t="s">
        <v>9</v>
      </c>
      <c r="C10" s="15">
        <v>2009</v>
      </c>
      <c r="D10">
        <v>0</v>
      </c>
      <c r="E10">
        <v>0</v>
      </c>
      <c r="F10">
        <v>0</v>
      </c>
      <c r="G10">
        <v>2</v>
      </c>
      <c r="H10">
        <v>6</v>
      </c>
      <c r="I10">
        <v>2</v>
      </c>
      <c r="L10" s="18" t="s">
        <v>14</v>
      </c>
      <c r="M10" s="1">
        <v>0</v>
      </c>
      <c r="N10" s="1">
        <v>0</v>
      </c>
      <c r="O10" s="1">
        <v>1</v>
      </c>
      <c r="P10" s="1">
        <v>2</v>
      </c>
      <c r="Q10" s="1">
        <v>8</v>
      </c>
      <c r="R10" s="1">
        <v>4</v>
      </c>
    </row>
    <row r="11" spans="1:21" x14ac:dyDescent="0.2">
      <c r="B11" s="15" t="s">
        <v>9</v>
      </c>
      <c r="C11" s="15">
        <v>2010</v>
      </c>
      <c r="D11">
        <v>0</v>
      </c>
      <c r="E11">
        <v>0</v>
      </c>
      <c r="F11">
        <v>1</v>
      </c>
      <c r="G11">
        <v>4</v>
      </c>
      <c r="H11">
        <v>11</v>
      </c>
      <c r="I11">
        <v>14</v>
      </c>
      <c r="L11" s="18" t="s">
        <v>8</v>
      </c>
      <c r="M11" s="1">
        <v>0</v>
      </c>
      <c r="N11" s="1">
        <v>0</v>
      </c>
      <c r="O11" s="1">
        <v>2</v>
      </c>
      <c r="P11" s="1">
        <v>14</v>
      </c>
      <c r="Q11" s="1">
        <v>20</v>
      </c>
      <c r="R11" s="1">
        <v>14</v>
      </c>
    </row>
    <row r="12" spans="1:21" x14ac:dyDescent="0.2">
      <c r="B12" s="15" t="s">
        <v>9</v>
      </c>
      <c r="C12" s="15">
        <v>2011</v>
      </c>
      <c r="D12">
        <v>0</v>
      </c>
      <c r="E12">
        <v>1</v>
      </c>
      <c r="F12">
        <v>1</v>
      </c>
      <c r="G12">
        <v>3</v>
      </c>
      <c r="H12">
        <v>12</v>
      </c>
      <c r="I12">
        <v>33</v>
      </c>
      <c r="L12" s="18" t="s">
        <v>10</v>
      </c>
      <c r="M12" s="1">
        <v>0</v>
      </c>
      <c r="N12" s="1">
        <v>0</v>
      </c>
      <c r="O12" s="1">
        <v>1</v>
      </c>
      <c r="P12" s="1">
        <v>1</v>
      </c>
      <c r="Q12" s="1">
        <v>3</v>
      </c>
      <c r="R12" s="1">
        <v>0</v>
      </c>
    </row>
    <row r="13" spans="1:21" x14ac:dyDescent="0.2">
      <c r="B13" s="15" t="s">
        <v>9</v>
      </c>
      <c r="C13" s="15">
        <v>2012</v>
      </c>
      <c r="D13">
        <v>1</v>
      </c>
      <c r="E13">
        <v>1</v>
      </c>
      <c r="F13">
        <v>2</v>
      </c>
      <c r="G13">
        <v>4</v>
      </c>
      <c r="H13">
        <v>22</v>
      </c>
      <c r="I13">
        <v>60</v>
      </c>
      <c r="L13" s="18" t="s">
        <v>9</v>
      </c>
      <c r="M13" s="1">
        <v>0</v>
      </c>
      <c r="N13" s="1">
        <v>0</v>
      </c>
      <c r="O13" s="1">
        <v>0</v>
      </c>
      <c r="P13" s="1">
        <v>2</v>
      </c>
      <c r="Q13" s="1">
        <v>6</v>
      </c>
      <c r="R13" s="1">
        <v>2</v>
      </c>
    </row>
    <row r="14" spans="1:21" x14ac:dyDescent="0.2">
      <c r="B14" s="15" t="s">
        <v>14</v>
      </c>
      <c r="C14" s="15">
        <v>2008</v>
      </c>
      <c r="D14">
        <v>0</v>
      </c>
      <c r="E14">
        <v>0</v>
      </c>
      <c r="F14">
        <v>1</v>
      </c>
      <c r="G14">
        <v>3</v>
      </c>
      <c r="H14">
        <v>7</v>
      </c>
      <c r="I14">
        <v>4</v>
      </c>
      <c r="K14" s="18">
        <v>2010</v>
      </c>
      <c r="M14" s="1">
        <v>1</v>
      </c>
      <c r="N14" s="1">
        <v>1</v>
      </c>
      <c r="O14" s="1">
        <v>4</v>
      </c>
      <c r="P14" s="1">
        <v>16</v>
      </c>
      <c r="Q14" s="1">
        <v>63</v>
      </c>
      <c r="R14" s="1">
        <v>37</v>
      </c>
      <c r="S14" s="1"/>
    </row>
    <row r="15" spans="1:21" x14ac:dyDescent="0.2">
      <c r="B15" s="15" t="s">
        <v>14</v>
      </c>
      <c r="C15" s="15">
        <v>2009</v>
      </c>
      <c r="D15">
        <v>0</v>
      </c>
      <c r="E15">
        <v>0</v>
      </c>
      <c r="F15">
        <v>1</v>
      </c>
      <c r="G15">
        <v>2</v>
      </c>
      <c r="H15">
        <v>8</v>
      </c>
      <c r="I15">
        <v>4</v>
      </c>
      <c r="L15" s="18" t="s">
        <v>6</v>
      </c>
      <c r="M15" s="1">
        <v>0</v>
      </c>
      <c r="N15" s="1">
        <v>0</v>
      </c>
      <c r="O15" s="1">
        <v>0</v>
      </c>
      <c r="P15" s="1">
        <v>1</v>
      </c>
      <c r="Q15" s="1">
        <v>0</v>
      </c>
      <c r="R15" s="1">
        <v>0</v>
      </c>
    </row>
    <row r="16" spans="1:21" x14ac:dyDescent="0.2">
      <c r="B16" s="15" t="s">
        <v>14</v>
      </c>
      <c r="C16" s="15">
        <v>2010</v>
      </c>
      <c r="D16">
        <v>0</v>
      </c>
      <c r="E16">
        <v>0</v>
      </c>
      <c r="F16">
        <v>1</v>
      </c>
      <c r="G16">
        <v>2</v>
      </c>
      <c r="H16">
        <v>15</v>
      </c>
      <c r="I16">
        <v>7</v>
      </c>
      <c r="L16" s="18" t="s">
        <v>14</v>
      </c>
      <c r="M16" s="1">
        <v>0</v>
      </c>
      <c r="N16" s="1">
        <v>0</v>
      </c>
      <c r="O16" s="1">
        <v>1</v>
      </c>
      <c r="P16" s="1">
        <v>2</v>
      </c>
      <c r="Q16" s="1">
        <v>15</v>
      </c>
      <c r="R16" s="1">
        <v>7</v>
      </c>
    </row>
    <row r="17" spans="2:19" x14ac:dyDescent="0.2">
      <c r="B17" s="15" t="s">
        <v>14</v>
      </c>
      <c r="C17" s="15">
        <v>2011</v>
      </c>
      <c r="D17">
        <v>0</v>
      </c>
      <c r="E17">
        <v>0</v>
      </c>
      <c r="F17">
        <v>1</v>
      </c>
      <c r="G17">
        <v>2</v>
      </c>
      <c r="H17">
        <v>21</v>
      </c>
      <c r="I17">
        <v>6</v>
      </c>
      <c r="L17" s="18" t="s">
        <v>8</v>
      </c>
      <c r="M17" s="1">
        <v>1</v>
      </c>
      <c r="N17" s="1">
        <v>1</v>
      </c>
      <c r="O17" s="1">
        <v>1</v>
      </c>
      <c r="P17" s="1">
        <v>8</v>
      </c>
      <c r="Q17" s="1">
        <v>34</v>
      </c>
      <c r="R17" s="1">
        <v>15</v>
      </c>
    </row>
    <row r="18" spans="2:19" x14ac:dyDescent="0.2">
      <c r="B18" s="15" t="s">
        <v>14</v>
      </c>
      <c r="C18" s="15">
        <v>2012</v>
      </c>
      <c r="D18">
        <v>0</v>
      </c>
      <c r="E18">
        <v>0</v>
      </c>
      <c r="F18">
        <v>1</v>
      </c>
      <c r="G18">
        <v>4</v>
      </c>
      <c r="H18">
        <v>17</v>
      </c>
      <c r="I18">
        <v>8</v>
      </c>
      <c r="L18" s="18" t="s">
        <v>10</v>
      </c>
      <c r="M18" s="1">
        <v>0</v>
      </c>
      <c r="N18" s="1">
        <v>0</v>
      </c>
      <c r="O18" s="1">
        <v>1</v>
      </c>
      <c r="P18" s="1">
        <v>1</v>
      </c>
      <c r="Q18" s="1">
        <v>3</v>
      </c>
      <c r="R18" s="1">
        <v>1</v>
      </c>
    </row>
    <row r="19" spans="2:19" x14ac:dyDescent="0.2">
      <c r="B19" s="15" t="s">
        <v>10</v>
      </c>
      <c r="C19" s="15">
        <v>2008</v>
      </c>
      <c r="D19">
        <v>0</v>
      </c>
      <c r="E19">
        <v>0</v>
      </c>
      <c r="F19">
        <v>1</v>
      </c>
      <c r="G19">
        <v>2</v>
      </c>
      <c r="H19">
        <v>2</v>
      </c>
      <c r="I19">
        <v>0</v>
      </c>
      <c r="L19" s="18" t="s">
        <v>9</v>
      </c>
      <c r="M19" s="1">
        <v>0</v>
      </c>
      <c r="N19" s="1">
        <v>0</v>
      </c>
      <c r="O19" s="1">
        <v>1</v>
      </c>
      <c r="P19" s="1">
        <v>4</v>
      </c>
      <c r="Q19" s="1">
        <v>11</v>
      </c>
      <c r="R19" s="1">
        <v>14</v>
      </c>
    </row>
    <row r="20" spans="2:19" x14ac:dyDescent="0.2">
      <c r="B20" s="15" t="s">
        <v>10</v>
      </c>
      <c r="C20" s="15">
        <v>2009</v>
      </c>
      <c r="D20">
        <v>0</v>
      </c>
      <c r="E20">
        <v>0</v>
      </c>
      <c r="F20">
        <v>1</v>
      </c>
      <c r="G20">
        <v>1</v>
      </c>
      <c r="H20">
        <v>3</v>
      </c>
      <c r="I20">
        <v>0</v>
      </c>
      <c r="K20" s="18">
        <v>2011</v>
      </c>
      <c r="M20" s="1">
        <v>1</v>
      </c>
      <c r="N20" s="1">
        <v>3</v>
      </c>
      <c r="O20" s="1">
        <v>9</v>
      </c>
      <c r="P20" s="1">
        <v>23</v>
      </c>
      <c r="Q20" s="1">
        <v>74</v>
      </c>
      <c r="R20" s="1">
        <v>87</v>
      </c>
      <c r="S20" s="1"/>
    </row>
    <row r="21" spans="2:19" x14ac:dyDescent="0.2">
      <c r="B21" s="15" t="s">
        <v>10</v>
      </c>
      <c r="C21" s="15">
        <v>2010</v>
      </c>
      <c r="D21">
        <v>0</v>
      </c>
      <c r="E21">
        <v>0</v>
      </c>
      <c r="F21">
        <v>1</v>
      </c>
      <c r="G21">
        <v>1</v>
      </c>
      <c r="H21">
        <v>3</v>
      </c>
      <c r="I21">
        <v>1</v>
      </c>
      <c r="L21" s="18" t="s">
        <v>6</v>
      </c>
      <c r="M21" s="1">
        <v>0</v>
      </c>
      <c r="N21" s="1">
        <v>0</v>
      </c>
      <c r="O21" s="1">
        <v>1</v>
      </c>
      <c r="P21" s="1">
        <v>4</v>
      </c>
      <c r="Q21" s="1">
        <v>2</v>
      </c>
      <c r="R21" s="1">
        <v>0</v>
      </c>
    </row>
    <row r="22" spans="2:19" x14ac:dyDescent="0.2">
      <c r="B22" s="15" t="s">
        <v>10</v>
      </c>
      <c r="C22" s="15">
        <v>2011</v>
      </c>
      <c r="D22">
        <v>0</v>
      </c>
      <c r="E22">
        <v>0</v>
      </c>
      <c r="F22">
        <v>0</v>
      </c>
      <c r="G22">
        <v>2</v>
      </c>
      <c r="H22">
        <v>5</v>
      </c>
      <c r="I22">
        <v>3</v>
      </c>
      <c r="L22" s="18" t="s">
        <v>14</v>
      </c>
      <c r="M22" s="1">
        <v>0</v>
      </c>
      <c r="N22" s="1">
        <v>0</v>
      </c>
      <c r="O22" s="1">
        <v>1</v>
      </c>
      <c r="P22" s="1">
        <v>2</v>
      </c>
      <c r="Q22" s="1">
        <v>21</v>
      </c>
      <c r="R22" s="1">
        <v>6</v>
      </c>
    </row>
    <row r="23" spans="2:19" x14ac:dyDescent="0.2">
      <c r="B23" s="15" t="s">
        <v>10</v>
      </c>
      <c r="C23" s="15">
        <v>2012</v>
      </c>
      <c r="D23">
        <v>0</v>
      </c>
      <c r="E23">
        <v>0</v>
      </c>
      <c r="F23">
        <v>1</v>
      </c>
      <c r="G23">
        <v>2</v>
      </c>
      <c r="H23">
        <v>7</v>
      </c>
      <c r="I23">
        <v>2</v>
      </c>
      <c r="L23" s="18" t="s">
        <v>8</v>
      </c>
      <c r="M23" s="1">
        <v>1</v>
      </c>
      <c r="N23" s="1">
        <v>2</v>
      </c>
      <c r="O23" s="1">
        <v>6</v>
      </c>
      <c r="P23" s="1">
        <v>12</v>
      </c>
      <c r="Q23" s="1">
        <v>34</v>
      </c>
      <c r="R23" s="1">
        <v>45</v>
      </c>
    </row>
    <row r="24" spans="2:19" x14ac:dyDescent="0.2">
      <c r="B24" s="15" t="s">
        <v>6</v>
      </c>
      <c r="C24" s="15">
        <v>2010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L24" s="18" t="s">
        <v>10</v>
      </c>
      <c r="M24" s="1">
        <v>0</v>
      </c>
      <c r="N24" s="1">
        <v>0</v>
      </c>
      <c r="O24" s="1">
        <v>0</v>
      </c>
      <c r="P24" s="1">
        <v>2</v>
      </c>
      <c r="Q24" s="1">
        <v>5</v>
      </c>
      <c r="R24" s="1">
        <v>3</v>
      </c>
    </row>
    <row r="25" spans="2:19" x14ac:dyDescent="0.2">
      <c r="B25" s="15" t="s">
        <v>6</v>
      </c>
      <c r="C25" s="15">
        <v>2011</v>
      </c>
      <c r="D25">
        <v>0</v>
      </c>
      <c r="E25">
        <v>0</v>
      </c>
      <c r="F25">
        <v>1</v>
      </c>
      <c r="G25">
        <v>4</v>
      </c>
      <c r="H25">
        <v>2</v>
      </c>
      <c r="I25">
        <v>0</v>
      </c>
      <c r="L25" s="18" t="s">
        <v>9</v>
      </c>
      <c r="M25" s="1">
        <v>0</v>
      </c>
      <c r="N25" s="1">
        <v>1</v>
      </c>
      <c r="O25" s="1">
        <v>1</v>
      </c>
      <c r="P25" s="1">
        <v>3</v>
      </c>
      <c r="Q25" s="1">
        <v>12</v>
      </c>
      <c r="R25" s="1">
        <v>33</v>
      </c>
    </row>
    <row r="26" spans="2:19" x14ac:dyDescent="0.2">
      <c r="B26" s="15" t="s">
        <v>6</v>
      </c>
      <c r="C26" s="15">
        <v>2012</v>
      </c>
      <c r="D26">
        <v>0</v>
      </c>
      <c r="E26">
        <v>0</v>
      </c>
      <c r="F26">
        <v>1</v>
      </c>
      <c r="G26">
        <v>5</v>
      </c>
      <c r="H26">
        <v>8</v>
      </c>
      <c r="I26">
        <v>2</v>
      </c>
      <c r="K26" s="18">
        <v>2012</v>
      </c>
      <c r="M26" s="1">
        <v>3</v>
      </c>
      <c r="N26" s="1">
        <v>4</v>
      </c>
      <c r="O26" s="1">
        <v>10</v>
      </c>
      <c r="P26" s="1">
        <v>30</v>
      </c>
      <c r="Q26" s="1">
        <v>98</v>
      </c>
      <c r="R26" s="1">
        <v>128</v>
      </c>
      <c r="S26" s="1"/>
    </row>
    <row r="27" spans="2:19" x14ac:dyDescent="0.2">
      <c r="L27" s="18" t="s">
        <v>6</v>
      </c>
      <c r="M27" s="1">
        <v>0</v>
      </c>
      <c r="N27" s="1">
        <v>0</v>
      </c>
      <c r="O27" s="1">
        <v>1</v>
      </c>
      <c r="P27" s="1">
        <v>5</v>
      </c>
      <c r="Q27" s="1">
        <v>8</v>
      </c>
      <c r="R27" s="1">
        <v>2</v>
      </c>
    </row>
    <row r="28" spans="2:19" x14ac:dyDescent="0.2">
      <c r="B28" s="15" t="s">
        <v>96</v>
      </c>
      <c r="L28" s="18" t="s">
        <v>14</v>
      </c>
      <c r="M28" s="1">
        <v>0</v>
      </c>
      <c r="N28" s="1">
        <v>0</v>
      </c>
      <c r="O28" s="1">
        <v>1</v>
      </c>
      <c r="P28" s="1">
        <v>4</v>
      </c>
      <c r="Q28" s="1">
        <v>17</v>
      </c>
      <c r="R28" s="1">
        <v>8</v>
      </c>
    </row>
    <row r="29" spans="2:19" x14ac:dyDescent="0.2">
      <c r="B29" s="15" t="s">
        <v>98</v>
      </c>
      <c r="L29" s="18" t="s">
        <v>8</v>
      </c>
      <c r="M29" s="1">
        <v>2</v>
      </c>
      <c r="N29" s="1">
        <v>3</v>
      </c>
      <c r="O29" s="1">
        <v>5</v>
      </c>
      <c r="P29" s="1">
        <v>15</v>
      </c>
      <c r="Q29" s="1">
        <v>44</v>
      </c>
      <c r="R29" s="1">
        <v>56</v>
      </c>
    </row>
    <row r="30" spans="2:19" x14ac:dyDescent="0.2">
      <c r="C30" s="15"/>
      <c r="L30" s="18" t="s">
        <v>10</v>
      </c>
      <c r="M30" s="1">
        <v>0</v>
      </c>
      <c r="N30" s="1">
        <v>0</v>
      </c>
      <c r="O30" s="1">
        <v>1</v>
      </c>
      <c r="P30" s="1">
        <v>2</v>
      </c>
      <c r="Q30" s="1">
        <v>7</v>
      </c>
      <c r="R30" s="1">
        <v>2</v>
      </c>
    </row>
    <row r="31" spans="2:19" x14ac:dyDescent="0.2">
      <c r="B31" s="15" t="s">
        <v>97</v>
      </c>
      <c r="C31" s="15"/>
      <c r="L31" s="18" t="s">
        <v>9</v>
      </c>
      <c r="M31" s="1">
        <v>1</v>
      </c>
      <c r="N31" s="1">
        <v>1</v>
      </c>
      <c r="O31" s="1">
        <v>2</v>
      </c>
      <c r="P31" s="1">
        <v>4</v>
      </c>
      <c r="Q31" s="1">
        <v>22</v>
      </c>
      <c r="R31" s="1">
        <v>60</v>
      </c>
    </row>
    <row r="32" spans="2:19" x14ac:dyDescent="0.2">
      <c r="B32" s="15" t="s">
        <v>95</v>
      </c>
      <c r="K32" s="18" t="s">
        <v>32</v>
      </c>
      <c r="M32" s="1">
        <v>6</v>
      </c>
      <c r="N32" s="1">
        <v>8</v>
      </c>
      <c r="O32" s="1">
        <v>31</v>
      </c>
      <c r="P32" s="1">
        <v>109</v>
      </c>
      <c r="Q32" s="1">
        <v>309</v>
      </c>
      <c r="R32" s="1">
        <v>289</v>
      </c>
      <c r="S32" s="1"/>
    </row>
    <row r="37" spans="1:18" x14ac:dyDescent="0.2">
      <c r="A37" s="3"/>
      <c r="B37" s="19" t="s">
        <v>40</v>
      </c>
      <c r="C37" s="8"/>
    </row>
    <row r="39" spans="1:18" x14ac:dyDescent="0.2">
      <c r="B39" s="3" t="s">
        <v>7</v>
      </c>
      <c r="C39" s="16" t="s">
        <v>30</v>
      </c>
      <c r="D39" s="3">
        <v>0</v>
      </c>
      <c r="E39" s="3">
        <v>1</v>
      </c>
      <c r="F39" s="3">
        <v>2</v>
      </c>
      <c r="G39" s="3">
        <v>3</v>
      </c>
      <c r="H39" s="3">
        <v>4</v>
      </c>
      <c r="I39" s="3">
        <v>5</v>
      </c>
      <c r="K39" s="17" t="s">
        <v>31</v>
      </c>
      <c r="L39" s="17" t="s">
        <v>7</v>
      </c>
      <c r="M39" t="s">
        <v>33</v>
      </c>
      <c r="N39" t="s">
        <v>34</v>
      </c>
      <c r="O39" t="s">
        <v>35</v>
      </c>
      <c r="P39" t="s">
        <v>36</v>
      </c>
      <c r="Q39" t="s">
        <v>37</v>
      </c>
      <c r="R39" t="s">
        <v>38</v>
      </c>
    </row>
    <row r="40" spans="1:18" x14ac:dyDescent="0.2">
      <c r="B40" s="15" t="s">
        <v>8</v>
      </c>
      <c r="C40" s="15">
        <v>2008</v>
      </c>
      <c r="D40">
        <v>1</v>
      </c>
      <c r="E40">
        <v>3</v>
      </c>
      <c r="F40">
        <v>6</v>
      </c>
      <c r="G40">
        <v>15</v>
      </c>
      <c r="H40">
        <v>37</v>
      </c>
      <c r="I40">
        <v>38</v>
      </c>
      <c r="K40" s="18">
        <v>2008</v>
      </c>
      <c r="M40" s="1">
        <v>5</v>
      </c>
      <c r="N40" s="1">
        <v>10</v>
      </c>
      <c r="O40" s="1">
        <v>20</v>
      </c>
      <c r="P40" s="1">
        <v>69</v>
      </c>
      <c r="Q40" s="1">
        <v>150</v>
      </c>
      <c r="R40" s="1">
        <v>146</v>
      </c>
    </row>
    <row r="41" spans="1:18" x14ac:dyDescent="0.2">
      <c r="B41" s="15" t="s">
        <v>8</v>
      </c>
      <c r="C41" s="15">
        <v>2009</v>
      </c>
      <c r="D41">
        <v>1</v>
      </c>
      <c r="E41">
        <v>2</v>
      </c>
      <c r="F41">
        <v>4</v>
      </c>
      <c r="G41">
        <v>18</v>
      </c>
      <c r="H41">
        <v>35</v>
      </c>
      <c r="I41">
        <v>40</v>
      </c>
      <c r="L41" s="18" t="s">
        <v>14</v>
      </c>
      <c r="M41" s="1">
        <v>1</v>
      </c>
      <c r="N41" s="1">
        <v>2</v>
      </c>
      <c r="O41" s="1">
        <v>4</v>
      </c>
      <c r="P41" s="1">
        <v>21</v>
      </c>
      <c r="Q41" s="1">
        <v>36</v>
      </c>
      <c r="R41" s="1">
        <v>36</v>
      </c>
    </row>
    <row r="42" spans="1:18" x14ac:dyDescent="0.2">
      <c r="B42" s="15" t="s">
        <v>8</v>
      </c>
      <c r="C42" s="15">
        <v>2010</v>
      </c>
      <c r="D42">
        <v>1</v>
      </c>
      <c r="E42">
        <v>2</v>
      </c>
      <c r="F42">
        <v>5</v>
      </c>
      <c r="G42">
        <v>17</v>
      </c>
      <c r="H42">
        <v>34</v>
      </c>
      <c r="I42">
        <v>41</v>
      </c>
      <c r="L42" s="18" t="s">
        <v>8</v>
      </c>
      <c r="M42" s="1">
        <v>1</v>
      </c>
      <c r="N42" s="1">
        <v>3</v>
      </c>
      <c r="O42" s="1">
        <v>6</v>
      </c>
      <c r="P42" s="1">
        <v>15</v>
      </c>
      <c r="Q42" s="1">
        <v>37</v>
      </c>
      <c r="R42" s="1">
        <v>38</v>
      </c>
    </row>
    <row r="43" spans="1:18" x14ac:dyDescent="0.2">
      <c r="B43" s="15" t="s">
        <v>8</v>
      </c>
      <c r="C43" s="15">
        <v>2011</v>
      </c>
      <c r="D43">
        <v>0</v>
      </c>
      <c r="E43">
        <v>2</v>
      </c>
      <c r="F43">
        <v>4</v>
      </c>
      <c r="G43">
        <v>15</v>
      </c>
      <c r="H43">
        <v>33</v>
      </c>
      <c r="I43">
        <v>46</v>
      </c>
      <c r="L43" s="18" t="s">
        <v>10</v>
      </c>
      <c r="M43" s="1">
        <v>2</v>
      </c>
      <c r="N43" s="1">
        <v>3</v>
      </c>
      <c r="O43" s="1">
        <v>5</v>
      </c>
      <c r="P43" s="1">
        <v>15</v>
      </c>
      <c r="Q43" s="1">
        <v>41</v>
      </c>
      <c r="R43" s="1">
        <v>34</v>
      </c>
    </row>
    <row r="44" spans="1:18" x14ac:dyDescent="0.2">
      <c r="B44" s="15" t="s">
        <v>8</v>
      </c>
      <c r="C44" s="15">
        <v>2012</v>
      </c>
      <c r="D44">
        <v>0</v>
      </c>
      <c r="E44">
        <v>2</v>
      </c>
      <c r="F44">
        <v>3</v>
      </c>
      <c r="G44">
        <v>15</v>
      </c>
      <c r="H44">
        <v>31</v>
      </c>
      <c r="I44">
        <v>49</v>
      </c>
      <c r="L44" s="18" t="s">
        <v>9</v>
      </c>
      <c r="M44" s="1">
        <v>1</v>
      </c>
      <c r="N44" s="1">
        <v>2</v>
      </c>
      <c r="O44" s="1">
        <v>5</v>
      </c>
      <c r="P44" s="1">
        <v>18</v>
      </c>
      <c r="Q44" s="1">
        <v>36</v>
      </c>
      <c r="R44" s="1">
        <v>38</v>
      </c>
    </row>
    <row r="45" spans="1:18" x14ac:dyDescent="0.2">
      <c r="B45" s="15" t="s">
        <v>9</v>
      </c>
      <c r="C45" s="15">
        <v>2008</v>
      </c>
      <c r="D45">
        <v>1</v>
      </c>
      <c r="E45">
        <v>2</v>
      </c>
      <c r="F45">
        <v>5</v>
      </c>
      <c r="G45">
        <v>18</v>
      </c>
      <c r="H45">
        <v>36</v>
      </c>
      <c r="I45">
        <v>38</v>
      </c>
      <c r="K45" s="18">
        <v>2009</v>
      </c>
      <c r="M45" s="1">
        <v>4</v>
      </c>
      <c r="N45" s="1">
        <v>9</v>
      </c>
      <c r="O45" s="1">
        <v>22</v>
      </c>
      <c r="P45" s="1">
        <v>71</v>
      </c>
      <c r="Q45" s="1">
        <v>146</v>
      </c>
      <c r="R45" s="1">
        <v>148</v>
      </c>
    </row>
    <row r="46" spans="1:18" x14ac:dyDescent="0.2">
      <c r="B46" s="15" t="s">
        <v>9</v>
      </c>
      <c r="C46" s="15">
        <v>2009</v>
      </c>
      <c r="D46">
        <v>1</v>
      </c>
      <c r="E46">
        <v>3</v>
      </c>
      <c r="F46">
        <v>6</v>
      </c>
      <c r="G46">
        <v>17</v>
      </c>
      <c r="H46">
        <v>36</v>
      </c>
      <c r="I46">
        <v>37</v>
      </c>
      <c r="L46" s="18" t="s">
        <v>14</v>
      </c>
      <c r="M46" s="1">
        <v>1</v>
      </c>
      <c r="N46" s="1">
        <v>2</v>
      </c>
      <c r="O46" s="1">
        <v>5</v>
      </c>
      <c r="P46" s="1">
        <v>21</v>
      </c>
      <c r="Q46" s="1">
        <v>34</v>
      </c>
      <c r="R46" s="1">
        <v>37</v>
      </c>
    </row>
    <row r="47" spans="1:18" x14ac:dyDescent="0.2">
      <c r="B47" s="15" t="s">
        <v>9</v>
      </c>
      <c r="C47" s="15">
        <v>2010</v>
      </c>
      <c r="D47">
        <v>0</v>
      </c>
      <c r="E47">
        <v>2</v>
      </c>
      <c r="F47">
        <v>6</v>
      </c>
      <c r="G47">
        <v>19</v>
      </c>
      <c r="H47">
        <v>37</v>
      </c>
      <c r="I47">
        <v>36</v>
      </c>
      <c r="L47" s="18" t="s">
        <v>8</v>
      </c>
      <c r="M47" s="1">
        <v>1</v>
      </c>
      <c r="N47" s="1">
        <v>2</v>
      </c>
      <c r="O47" s="1">
        <v>4</v>
      </c>
      <c r="P47" s="1">
        <v>18</v>
      </c>
      <c r="Q47" s="1">
        <v>35</v>
      </c>
      <c r="R47" s="1">
        <v>40</v>
      </c>
    </row>
    <row r="48" spans="1:18" x14ac:dyDescent="0.2">
      <c r="B48" s="15" t="s">
        <v>9</v>
      </c>
      <c r="C48" s="15">
        <v>2011</v>
      </c>
      <c r="D48">
        <v>0</v>
      </c>
      <c r="E48">
        <v>2</v>
      </c>
      <c r="F48">
        <v>5</v>
      </c>
      <c r="G48">
        <v>20</v>
      </c>
      <c r="H48">
        <v>37</v>
      </c>
      <c r="I48">
        <v>36</v>
      </c>
      <c r="L48" s="18" t="s">
        <v>10</v>
      </c>
      <c r="M48" s="1">
        <v>1</v>
      </c>
      <c r="N48" s="1">
        <v>2</v>
      </c>
      <c r="O48" s="1">
        <v>7</v>
      </c>
      <c r="P48" s="1">
        <v>15</v>
      </c>
      <c r="Q48" s="1">
        <v>41</v>
      </c>
      <c r="R48" s="1">
        <v>34</v>
      </c>
    </row>
    <row r="49" spans="2:18" x14ac:dyDescent="0.2">
      <c r="B49" s="15" t="s">
        <v>9</v>
      </c>
      <c r="C49" s="15">
        <v>2012</v>
      </c>
      <c r="D49">
        <v>0</v>
      </c>
      <c r="E49">
        <v>2</v>
      </c>
      <c r="F49">
        <v>5</v>
      </c>
      <c r="G49">
        <v>19</v>
      </c>
      <c r="H49">
        <v>37</v>
      </c>
      <c r="I49">
        <v>37</v>
      </c>
      <c r="L49" s="18" t="s">
        <v>9</v>
      </c>
      <c r="M49" s="1">
        <v>1</v>
      </c>
      <c r="N49" s="1">
        <v>3</v>
      </c>
      <c r="O49" s="1">
        <v>6</v>
      </c>
      <c r="P49" s="1">
        <v>17</v>
      </c>
      <c r="Q49" s="1">
        <v>36</v>
      </c>
      <c r="R49" s="1">
        <v>37</v>
      </c>
    </row>
    <row r="50" spans="2:18" x14ac:dyDescent="0.2">
      <c r="B50" s="15" t="s">
        <v>14</v>
      </c>
      <c r="C50" s="15">
        <v>2008</v>
      </c>
      <c r="D50">
        <v>1</v>
      </c>
      <c r="E50">
        <v>2</v>
      </c>
      <c r="F50">
        <v>4</v>
      </c>
      <c r="G50">
        <v>21</v>
      </c>
      <c r="H50">
        <v>36</v>
      </c>
      <c r="I50">
        <v>36</v>
      </c>
      <c r="K50" s="18">
        <v>2010</v>
      </c>
      <c r="M50" s="1">
        <v>3</v>
      </c>
      <c r="N50" s="1">
        <v>10</v>
      </c>
      <c r="O50" s="1">
        <v>23</v>
      </c>
      <c r="P50" s="1">
        <v>84</v>
      </c>
      <c r="Q50" s="1">
        <v>176</v>
      </c>
      <c r="R50" s="1">
        <v>154</v>
      </c>
    </row>
    <row r="51" spans="2:18" x14ac:dyDescent="0.2">
      <c r="B51" s="15" t="s">
        <v>14</v>
      </c>
      <c r="C51" s="15">
        <v>2009</v>
      </c>
      <c r="D51">
        <v>1</v>
      </c>
      <c r="E51">
        <v>2</v>
      </c>
      <c r="F51">
        <v>5</v>
      </c>
      <c r="G51">
        <v>21</v>
      </c>
      <c r="H51">
        <v>34</v>
      </c>
      <c r="I51">
        <v>37</v>
      </c>
      <c r="L51" s="18" t="s">
        <v>6</v>
      </c>
      <c r="M51" s="1">
        <v>0</v>
      </c>
      <c r="N51" s="1">
        <v>3</v>
      </c>
      <c r="O51" s="1">
        <v>3</v>
      </c>
      <c r="P51" s="1">
        <v>6</v>
      </c>
      <c r="Q51" s="1">
        <v>28</v>
      </c>
      <c r="R51" s="1">
        <v>10</v>
      </c>
    </row>
    <row r="52" spans="2:18" x14ac:dyDescent="0.2">
      <c r="B52" s="15" t="s">
        <v>14</v>
      </c>
      <c r="C52" s="15">
        <v>2010</v>
      </c>
      <c r="D52">
        <v>1</v>
      </c>
      <c r="E52">
        <v>1</v>
      </c>
      <c r="F52">
        <v>4</v>
      </c>
      <c r="G52">
        <v>26</v>
      </c>
      <c r="H52">
        <v>37</v>
      </c>
      <c r="I52">
        <v>31</v>
      </c>
      <c r="L52" s="18" t="s">
        <v>14</v>
      </c>
      <c r="M52" s="1">
        <v>1</v>
      </c>
      <c r="N52" s="1">
        <v>1</v>
      </c>
      <c r="O52" s="1">
        <v>4</v>
      </c>
      <c r="P52" s="1">
        <v>26</v>
      </c>
      <c r="Q52" s="1">
        <v>37</v>
      </c>
      <c r="R52" s="1">
        <v>31</v>
      </c>
    </row>
    <row r="53" spans="2:18" x14ac:dyDescent="0.2">
      <c r="B53" s="15" t="s">
        <v>14</v>
      </c>
      <c r="C53" s="15">
        <v>2011</v>
      </c>
      <c r="D53">
        <v>1</v>
      </c>
      <c r="E53">
        <v>1</v>
      </c>
      <c r="F53">
        <v>3</v>
      </c>
      <c r="G53">
        <v>17</v>
      </c>
      <c r="H53">
        <v>41</v>
      </c>
      <c r="I53">
        <v>37</v>
      </c>
      <c r="L53" s="18" t="s">
        <v>8</v>
      </c>
      <c r="M53" s="1">
        <v>1</v>
      </c>
      <c r="N53" s="1">
        <v>2</v>
      </c>
      <c r="O53" s="1">
        <v>5</v>
      </c>
      <c r="P53" s="1">
        <v>17</v>
      </c>
      <c r="Q53" s="1">
        <v>34</v>
      </c>
      <c r="R53" s="1">
        <v>41</v>
      </c>
    </row>
    <row r="54" spans="2:18" x14ac:dyDescent="0.2">
      <c r="B54" s="15" t="s">
        <v>14</v>
      </c>
      <c r="C54" s="15">
        <v>2012</v>
      </c>
      <c r="D54">
        <v>0</v>
      </c>
      <c r="E54">
        <v>1</v>
      </c>
      <c r="F54">
        <v>2</v>
      </c>
      <c r="G54">
        <v>19</v>
      </c>
      <c r="H54">
        <v>45</v>
      </c>
      <c r="I54">
        <v>33</v>
      </c>
      <c r="L54" s="18" t="s">
        <v>10</v>
      </c>
      <c r="M54" s="1">
        <v>1</v>
      </c>
      <c r="N54" s="1">
        <v>2</v>
      </c>
      <c r="O54" s="1">
        <v>5</v>
      </c>
      <c r="P54" s="1">
        <v>16</v>
      </c>
      <c r="Q54" s="1">
        <v>40</v>
      </c>
      <c r="R54" s="1">
        <v>36</v>
      </c>
    </row>
    <row r="55" spans="2:18" x14ac:dyDescent="0.2">
      <c r="B55" s="15" t="s">
        <v>10</v>
      </c>
      <c r="C55" s="15">
        <v>2008</v>
      </c>
      <c r="D55">
        <v>2</v>
      </c>
      <c r="E55">
        <v>3</v>
      </c>
      <c r="F55">
        <v>5</v>
      </c>
      <c r="G55">
        <v>15</v>
      </c>
      <c r="H55">
        <v>41</v>
      </c>
      <c r="I55">
        <v>34</v>
      </c>
      <c r="L55" s="18" t="s">
        <v>9</v>
      </c>
      <c r="M55" s="1">
        <v>0</v>
      </c>
      <c r="N55" s="1">
        <v>2</v>
      </c>
      <c r="O55" s="1">
        <v>6</v>
      </c>
      <c r="P55" s="1">
        <v>19</v>
      </c>
      <c r="Q55" s="1">
        <v>37</v>
      </c>
      <c r="R55" s="1">
        <v>36</v>
      </c>
    </row>
    <row r="56" spans="2:18" x14ac:dyDescent="0.2">
      <c r="B56" s="15" t="s">
        <v>10</v>
      </c>
      <c r="C56" s="15">
        <v>2009</v>
      </c>
      <c r="D56">
        <v>1</v>
      </c>
      <c r="E56">
        <v>2</v>
      </c>
      <c r="F56">
        <v>7</v>
      </c>
      <c r="G56">
        <v>15</v>
      </c>
      <c r="H56">
        <v>41</v>
      </c>
      <c r="I56">
        <v>34</v>
      </c>
      <c r="K56" s="18">
        <v>2011</v>
      </c>
      <c r="M56" s="1">
        <v>2</v>
      </c>
      <c r="N56" s="1">
        <v>9</v>
      </c>
      <c r="O56" s="1">
        <v>18</v>
      </c>
      <c r="P56" s="1">
        <v>73</v>
      </c>
      <c r="Q56" s="1">
        <v>181</v>
      </c>
      <c r="R56" s="1">
        <v>167</v>
      </c>
    </row>
    <row r="57" spans="2:18" x14ac:dyDescent="0.2">
      <c r="B57" s="15" t="s">
        <v>10</v>
      </c>
      <c r="C57" s="15">
        <v>2010</v>
      </c>
      <c r="D57">
        <v>1</v>
      </c>
      <c r="E57">
        <v>2</v>
      </c>
      <c r="F57">
        <v>5</v>
      </c>
      <c r="G57">
        <v>16</v>
      </c>
      <c r="H57">
        <v>40</v>
      </c>
      <c r="I57">
        <v>36</v>
      </c>
      <c r="L57" s="18" t="s">
        <v>6</v>
      </c>
      <c r="M57" s="1">
        <v>1</v>
      </c>
      <c r="N57" s="1">
        <v>2</v>
      </c>
      <c r="O57" s="1">
        <v>2</v>
      </c>
      <c r="P57" s="1">
        <v>4</v>
      </c>
      <c r="Q57" s="1">
        <v>30</v>
      </c>
      <c r="R57" s="1">
        <v>11</v>
      </c>
    </row>
    <row r="58" spans="2:18" x14ac:dyDescent="0.2">
      <c r="B58" s="15" t="s">
        <v>10</v>
      </c>
      <c r="C58" s="15">
        <v>2011</v>
      </c>
      <c r="D58">
        <v>0</v>
      </c>
      <c r="E58">
        <v>2</v>
      </c>
      <c r="F58">
        <v>4</v>
      </c>
      <c r="G58">
        <v>17</v>
      </c>
      <c r="H58">
        <v>40</v>
      </c>
      <c r="I58">
        <v>37</v>
      </c>
      <c r="L58" s="18" t="s">
        <v>14</v>
      </c>
      <c r="M58" s="1">
        <v>1</v>
      </c>
      <c r="N58" s="1">
        <v>1</v>
      </c>
      <c r="O58" s="1">
        <v>3</v>
      </c>
      <c r="P58" s="1">
        <v>17</v>
      </c>
      <c r="Q58" s="1">
        <v>41</v>
      </c>
      <c r="R58" s="1">
        <v>37</v>
      </c>
    </row>
    <row r="59" spans="2:18" x14ac:dyDescent="0.2">
      <c r="B59" s="15" t="s">
        <v>10</v>
      </c>
      <c r="C59" s="15">
        <v>2012</v>
      </c>
      <c r="D59">
        <v>0</v>
      </c>
      <c r="E59">
        <v>1</v>
      </c>
      <c r="F59">
        <v>3</v>
      </c>
      <c r="G59">
        <v>19</v>
      </c>
      <c r="H59">
        <v>42</v>
      </c>
      <c r="I59">
        <v>35</v>
      </c>
      <c r="L59" s="18" t="s">
        <v>8</v>
      </c>
      <c r="M59" s="1">
        <v>0</v>
      </c>
      <c r="N59" s="1">
        <v>2</v>
      </c>
      <c r="O59" s="1">
        <v>4</v>
      </c>
      <c r="P59" s="1">
        <v>15</v>
      </c>
      <c r="Q59" s="1">
        <v>33</v>
      </c>
      <c r="R59" s="1">
        <v>46</v>
      </c>
    </row>
    <row r="60" spans="2:18" x14ac:dyDescent="0.2">
      <c r="B60" s="15" t="s">
        <v>6</v>
      </c>
      <c r="C60" s="15">
        <v>2010</v>
      </c>
      <c r="D60">
        <v>0</v>
      </c>
      <c r="E60">
        <v>3</v>
      </c>
      <c r="F60">
        <v>3</v>
      </c>
      <c r="G60">
        <v>6</v>
      </c>
      <c r="H60">
        <v>28</v>
      </c>
      <c r="I60">
        <v>10</v>
      </c>
      <c r="L60" s="18" t="s">
        <v>10</v>
      </c>
      <c r="M60" s="1">
        <v>0</v>
      </c>
      <c r="N60" s="1">
        <v>2</v>
      </c>
      <c r="O60" s="1">
        <v>4</v>
      </c>
      <c r="P60" s="1">
        <v>17</v>
      </c>
      <c r="Q60" s="1">
        <v>40</v>
      </c>
      <c r="R60" s="1">
        <v>37</v>
      </c>
    </row>
    <row r="61" spans="2:18" x14ac:dyDescent="0.2">
      <c r="B61" s="15" t="s">
        <v>6</v>
      </c>
      <c r="C61" s="15">
        <v>2011</v>
      </c>
      <c r="D61">
        <v>1</v>
      </c>
      <c r="E61">
        <v>2</v>
      </c>
      <c r="F61">
        <v>2</v>
      </c>
      <c r="G61">
        <v>4</v>
      </c>
      <c r="H61">
        <v>30</v>
      </c>
      <c r="I61">
        <v>11</v>
      </c>
      <c r="L61" s="18" t="s">
        <v>9</v>
      </c>
      <c r="M61" s="1">
        <v>0</v>
      </c>
      <c r="N61" s="1">
        <v>2</v>
      </c>
      <c r="O61" s="1">
        <v>5</v>
      </c>
      <c r="P61" s="1">
        <v>20</v>
      </c>
      <c r="Q61" s="1">
        <v>37</v>
      </c>
      <c r="R61" s="1">
        <v>36</v>
      </c>
    </row>
    <row r="62" spans="2:18" x14ac:dyDescent="0.2">
      <c r="B62" s="15" t="s">
        <v>6</v>
      </c>
      <c r="C62" s="15">
        <v>2012</v>
      </c>
      <c r="D62">
        <v>0</v>
      </c>
      <c r="E62">
        <v>1</v>
      </c>
      <c r="F62">
        <v>1</v>
      </c>
      <c r="G62">
        <v>3</v>
      </c>
      <c r="H62">
        <v>31</v>
      </c>
      <c r="I62">
        <v>14</v>
      </c>
      <c r="K62" s="18">
        <v>2012</v>
      </c>
      <c r="M62" s="1">
        <v>0</v>
      </c>
      <c r="N62" s="1">
        <v>7</v>
      </c>
      <c r="O62" s="1">
        <v>14</v>
      </c>
      <c r="P62" s="1">
        <v>75</v>
      </c>
      <c r="Q62" s="1">
        <v>186</v>
      </c>
      <c r="R62" s="1">
        <v>168</v>
      </c>
    </row>
    <row r="63" spans="2:18" x14ac:dyDescent="0.2">
      <c r="L63" s="18" t="s">
        <v>6</v>
      </c>
      <c r="M63" s="1">
        <v>0</v>
      </c>
      <c r="N63" s="1">
        <v>1</v>
      </c>
      <c r="O63" s="1">
        <v>1</v>
      </c>
      <c r="P63" s="1">
        <v>3</v>
      </c>
      <c r="Q63" s="1">
        <v>31</v>
      </c>
      <c r="R63" s="1">
        <v>14</v>
      </c>
    </row>
    <row r="64" spans="2:18" x14ac:dyDescent="0.2">
      <c r="B64" s="15" t="s">
        <v>99</v>
      </c>
      <c r="L64" s="18" t="s">
        <v>14</v>
      </c>
      <c r="M64" s="1">
        <v>0</v>
      </c>
      <c r="N64" s="1">
        <v>1</v>
      </c>
      <c r="O64" s="1">
        <v>2</v>
      </c>
      <c r="P64" s="1">
        <v>19</v>
      </c>
      <c r="Q64" s="1">
        <v>45</v>
      </c>
      <c r="R64" s="1">
        <v>33</v>
      </c>
    </row>
    <row r="65" spans="1:18" x14ac:dyDescent="0.2">
      <c r="B65" s="15" t="s">
        <v>100</v>
      </c>
      <c r="L65" s="18" t="s">
        <v>8</v>
      </c>
      <c r="M65" s="1">
        <v>0</v>
      </c>
      <c r="N65" s="1">
        <v>2</v>
      </c>
      <c r="O65" s="1">
        <v>3</v>
      </c>
      <c r="P65" s="1">
        <v>15</v>
      </c>
      <c r="Q65" s="1">
        <v>31</v>
      </c>
      <c r="R65" s="1">
        <v>49</v>
      </c>
    </row>
    <row r="66" spans="1:18" x14ac:dyDescent="0.2">
      <c r="C66" s="15"/>
      <c r="L66" s="18" t="s">
        <v>10</v>
      </c>
      <c r="M66" s="1">
        <v>0</v>
      </c>
      <c r="N66" s="1">
        <v>1</v>
      </c>
      <c r="O66" s="1">
        <v>3</v>
      </c>
      <c r="P66" s="1">
        <v>19</v>
      </c>
      <c r="Q66" s="1">
        <v>42</v>
      </c>
      <c r="R66" s="1">
        <v>35</v>
      </c>
    </row>
    <row r="67" spans="1:18" x14ac:dyDescent="0.2">
      <c r="B67" s="15" t="s">
        <v>101</v>
      </c>
      <c r="C67" s="15"/>
      <c r="L67" s="18" t="s">
        <v>9</v>
      </c>
      <c r="M67" s="1">
        <v>0</v>
      </c>
      <c r="N67" s="1">
        <v>2</v>
      </c>
      <c r="O67" s="1">
        <v>5</v>
      </c>
      <c r="P67" s="1">
        <v>19</v>
      </c>
      <c r="Q67" s="1">
        <v>37</v>
      </c>
      <c r="R67" s="1">
        <v>37</v>
      </c>
    </row>
    <row r="68" spans="1:18" x14ac:dyDescent="0.2">
      <c r="B68" s="15" t="s">
        <v>95</v>
      </c>
      <c r="K68" s="18" t="s">
        <v>32</v>
      </c>
      <c r="M68" s="1">
        <v>14</v>
      </c>
      <c r="N68" s="1">
        <v>45</v>
      </c>
      <c r="O68" s="1">
        <v>97</v>
      </c>
      <c r="P68" s="1">
        <v>372</v>
      </c>
      <c r="Q68" s="1">
        <v>839</v>
      </c>
      <c r="R68" s="1">
        <v>783</v>
      </c>
    </row>
    <row r="71" spans="1:18" x14ac:dyDescent="0.2">
      <c r="Q71" s="51"/>
    </row>
    <row r="72" spans="1:18" x14ac:dyDescent="0.2">
      <c r="A72" s="3" t="s">
        <v>42</v>
      </c>
      <c r="B72" s="4" t="s">
        <v>50</v>
      </c>
    </row>
    <row r="73" spans="1:18" x14ac:dyDescent="0.2">
      <c r="B73" s="15" t="s">
        <v>44</v>
      </c>
      <c r="C73">
        <f>COUNTIF('Mower Test'!B5:AE104,"Fail")</f>
        <v>54</v>
      </c>
    </row>
    <row r="74" spans="1:18" x14ac:dyDescent="0.2">
      <c r="B74" s="52" t="s">
        <v>102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opLeftCell="A46" zoomScaleNormal="100" workbookViewId="0">
      <selection activeCell="N76" sqref="N76"/>
    </sheetView>
  </sheetViews>
  <sheetFormatPr defaultColWidth="8.85546875" defaultRowHeight="12.75" x14ac:dyDescent="0.2"/>
  <cols>
    <col min="1" max="1" width="8.85546875" style="3"/>
  </cols>
  <sheetData>
    <row r="1" spans="1:7" x14ac:dyDescent="0.2">
      <c r="A1" s="9" t="s">
        <v>18</v>
      </c>
      <c r="B1" s="9"/>
    </row>
    <row r="2" spans="1:7" x14ac:dyDescent="0.2">
      <c r="A2" s="12"/>
    </row>
    <row r="3" spans="1:7" ht="13.5" thickBot="1" x14ac:dyDescent="0.25">
      <c r="A3" s="10" t="s">
        <v>16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1</v>
      </c>
    </row>
    <row r="4" spans="1:7" ht="13.5" thickTop="1" x14ac:dyDescent="0.2">
      <c r="A4" s="5">
        <v>39448</v>
      </c>
      <c r="B4">
        <v>570</v>
      </c>
      <c r="C4">
        <v>250</v>
      </c>
      <c r="D4">
        <v>560</v>
      </c>
      <c r="E4">
        <v>212</v>
      </c>
      <c r="F4">
        <v>0</v>
      </c>
      <c r="G4">
        <f t="shared" ref="G4:G35" si="0">SUM(B4:F4)</f>
        <v>1592</v>
      </c>
    </row>
    <row r="5" spans="1:7" x14ac:dyDescent="0.2">
      <c r="A5" s="5">
        <v>39479</v>
      </c>
      <c r="B5">
        <v>611</v>
      </c>
      <c r="C5">
        <v>270</v>
      </c>
      <c r="D5">
        <v>600</v>
      </c>
      <c r="E5">
        <v>230</v>
      </c>
      <c r="F5">
        <v>0</v>
      </c>
      <c r="G5">
        <f t="shared" si="0"/>
        <v>1711</v>
      </c>
    </row>
    <row r="6" spans="1:7" x14ac:dyDescent="0.2">
      <c r="A6" s="5">
        <v>39508</v>
      </c>
      <c r="B6">
        <v>630</v>
      </c>
      <c r="C6">
        <v>260</v>
      </c>
      <c r="D6">
        <v>680</v>
      </c>
      <c r="E6">
        <v>240</v>
      </c>
      <c r="F6">
        <v>0</v>
      </c>
      <c r="G6">
        <f t="shared" si="0"/>
        <v>1810</v>
      </c>
    </row>
    <row r="7" spans="1:7" x14ac:dyDescent="0.2">
      <c r="A7" s="5">
        <v>39539</v>
      </c>
      <c r="B7">
        <v>684</v>
      </c>
      <c r="C7">
        <v>270</v>
      </c>
      <c r="D7">
        <v>650</v>
      </c>
      <c r="E7">
        <v>263</v>
      </c>
      <c r="F7">
        <v>0</v>
      </c>
      <c r="G7">
        <f t="shared" si="0"/>
        <v>1867</v>
      </c>
    </row>
    <row r="8" spans="1:7" x14ac:dyDescent="0.2">
      <c r="A8" s="5">
        <v>39569</v>
      </c>
      <c r="B8">
        <v>650</v>
      </c>
      <c r="C8">
        <v>280</v>
      </c>
      <c r="D8">
        <v>580</v>
      </c>
      <c r="E8">
        <v>269</v>
      </c>
      <c r="F8">
        <v>0</v>
      </c>
      <c r="G8">
        <f t="shared" si="0"/>
        <v>1779</v>
      </c>
    </row>
    <row r="9" spans="1:7" x14ac:dyDescent="0.2">
      <c r="A9" s="5">
        <v>39600</v>
      </c>
      <c r="B9">
        <v>600</v>
      </c>
      <c r="C9">
        <v>270</v>
      </c>
      <c r="D9">
        <v>590</v>
      </c>
      <c r="E9">
        <v>280</v>
      </c>
      <c r="F9">
        <v>0</v>
      </c>
      <c r="G9">
        <f t="shared" si="0"/>
        <v>1740</v>
      </c>
    </row>
    <row r="10" spans="1:7" x14ac:dyDescent="0.2">
      <c r="A10" s="5">
        <v>39630</v>
      </c>
      <c r="B10">
        <v>512</v>
      </c>
      <c r="C10">
        <v>264</v>
      </c>
      <c r="D10">
        <v>760</v>
      </c>
      <c r="E10">
        <v>290</v>
      </c>
      <c r="F10">
        <v>0</v>
      </c>
      <c r="G10">
        <f t="shared" si="0"/>
        <v>1826</v>
      </c>
    </row>
    <row r="11" spans="1:7" x14ac:dyDescent="0.2">
      <c r="A11" s="5">
        <v>39661</v>
      </c>
      <c r="B11">
        <v>500</v>
      </c>
      <c r="C11">
        <v>280</v>
      </c>
      <c r="D11">
        <v>645</v>
      </c>
      <c r="E11">
        <v>270</v>
      </c>
      <c r="F11">
        <v>0</v>
      </c>
      <c r="G11">
        <f t="shared" si="0"/>
        <v>1695</v>
      </c>
    </row>
    <row r="12" spans="1:7" x14ac:dyDescent="0.2">
      <c r="A12" s="5">
        <v>39692</v>
      </c>
      <c r="B12">
        <v>478</v>
      </c>
      <c r="C12">
        <v>290</v>
      </c>
      <c r="D12">
        <v>650</v>
      </c>
      <c r="E12">
        <v>263</v>
      </c>
      <c r="F12">
        <v>0</v>
      </c>
      <c r="G12">
        <f t="shared" si="0"/>
        <v>1681</v>
      </c>
    </row>
    <row r="13" spans="1:7" x14ac:dyDescent="0.2">
      <c r="A13" s="5">
        <v>39722</v>
      </c>
      <c r="B13">
        <v>455</v>
      </c>
      <c r="C13">
        <v>280</v>
      </c>
      <c r="D13">
        <v>670</v>
      </c>
      <c r="E13">
        <v>258</v>
      </c>
      <c r="F13">
        <v>0</v>
      </c>
      <c r="G13">
        <f t="shared" si="0"/>
        <v>1663</v>
      </c>
    </row>
    <row r="14" spans="1:7" x14ac:dyDescent="0.2">
      <c r="A14" s="5">
        <v>39753</v>
      </c>
      <c r="B14">
        <v>407</v>
      </c>
      <c r="C14">
        <v>290</v>
      </c>
      <c r="D14">
        <v>888</v>
      </c>
      <c r="E14">
        <v>240</v>
      </c>
      <c r="F14">
        <v>0</v>
      </c>
      <c r="G14">
        <f t="shared" si="0"/>
        <v>1825</v>
      </c>
    </row>
    <row r="15" spans="1:7" x14ac:dyDescent="0.2">
      <c r="A15" s="5">
        <v>39783</v>
      </c>
      <c r="B15">
        <v>360</v>
      </c>
      <c r="C15">
        <v>280</v>
      </c>
      <c r="D15">
        <v>850</v>
      </c>
      <c r="E15">
        <v>230</v>
      </c>
      <c r="F15">
        <v>0</v>
      </c>
      <c r="G15">
        <f t="shared" si="0"/>
        <v>1720</v>
      </c>
    </row>
    <row r="16" spans="1:7" x14ac:dyDescent="0.2">
      <c r="A16" s="5">
        <v>39814</v>
      </c>
      <c r="B16">
        <v>571</v>
      </c>
      <c r="C16">
        <v>320</v>
      </c>
      <c r="D16">
        <v>620</v>
      </c>
      <c r="E16">
        <v>250</v>
      </c>
      <c r="F16">
        <v>0</v>
      </c>
      <c r="G16">
        <f t="shared" si="0"/>
        <v>1761</v>
      </c>
    </row>
    <row r="17" spans="1:7" x14ac:dyDescent="0.2">
      <c r="A17" s="5">
        <v>39845</v>
      </c>
      <c r="B17">
        <v>650</v>
      </c>
      <c r="C17">
        <v>350</v>
      </c>
      <c r="D17">
        <v>760</v>
      </c>
      <c r="E17">
        <v>275</v>
      </c>
      <c r="F17">
        <v>0</v>
      </c>
      <c r="G17">
        <f t="shared" si="0"/>
        <v>2035</v>
      </c>
    </row>
    <row r="18" spans="1:7" x14ac:dyDescent="0.2">
      <c r="A18" s="5">
        <v>39873</v>
      </c>
      <c r="B18">
        <v>740</v>
      </c>
      <c r="C18">
        <v>390</v>
      </c>
      <c r="D18">
        <v>742</v>
      </c>
      <c r="E18">
        <v>270</v>
      </c>
      <c r="F18">
        <v>0</v>
      </c>
      <c r="G18">
        <f t="shared" si="0"/>
        <v>2142</v>
      </c>
    </row>
    <row r="19" spans="1:7" x14ac:dyDescent="0.2">
      <c r="A19" s="5">
        <v>39904</v>
      </c>
      <c r="B19">
        <v>840</v>
      </c>
      <c r="C19">
        <v>440</v>
      </c>
      <c r="D19">
        <v>780</v>
      </c>
      <c r="E19">
        <v>280</v>
      </c>
      <c r="F19">
        <v>0</v>
      </c>
      <c r="G19">
        <f t="shared" si="0"/>
        <v>2340</v>
      </c>
    </row>
    <row r="20" spans="1:7" x14ac:dyDescent="0.2">
      <c r="A20" s="5">
        <v>39934</v>
      </c>
      <c r="B20">
        <v>830</v>
      </c>
      <c r="C20">
        <v>470</v>
      </c>
      <c r="D20">
        <v>690</v>
      </c>
      <c r="E20">
        <v>290</v>
      </c>
      <c r="F20">
        <v>0</v>
      </c>
      <c r="G20">
        <f t="shared" si="0"/>
        <v>2280</v>
      </c>
    </row>
    <row r="21" spans="1:7" x14ac:dyDescent="0.2">
      <c r="A21" s="5">
        <v>39965</v>
      </c>
      <c r="B21">
        <v>760</v>
      </c>
      <c r="C21">
        <v>490</v>
      </c>
      <c r="D21">
        <v>721</v>
      </c>
      <c r="E21">
        <v>300</v>
      </c>
      <c r="F21">
        <v>0</v>
      </c>
      <c r="G21">
        <f t="shared" si="0"/>
        <v>2271</v>
      </c>
    </row>
    <row r="22" spans="1:7" x14ac:dyDescent="0.2">
      <c r="A22" s="5">
        <v>39995</v>
      </c>
      <c r="B22">
        <v>681</v>
      </c>
      <c r="C22">
        <v>481</v>
      </c>
      <c r="D22">
        <v>680</v>
      </c>
      <c r="E22">
        <v>312</v>
      </c>
      <c r="F22">
        <v>0</v>
      </c>
      <c r="G22">
        <f t="shared" si="0"/>
        <v>2154</v>
      </c>
    </row>
    <row r="23" spans="1:7" x14ac:dyDescent="0.2">
      <c r="A23" s="5">
        <v>40026</v>
      </c>
      <c r="B23">
        <v>670</v>
      </c>
      <c r="C23">
        <v>460</v>
      </c>
      <c r="D23">
        <v>711</v>
      </c>
      <c r="E23">
        <v>305</v>
      </c>
      <c r="F23">
        <v>0</v>
      </c>
      <c r="G23">
        <f t="shared" si="0"/>
        <v>2146</v>
      </c>
    </row>
    <row r="24" spans="1:7" x14ac:dyDescent="0.2">
      <c r="A24" s="5">
        <v>40057</v>
      </c>
      <c r="B24">
        <v>640</v>
      </c>
      <c r="C24">
        <v>460</v>
      </c>
      <c r="D24">
        <v>695</v>
      </c>
      <c r="E24">
        <v>290</v>
      </c>
      <c r="F24">
        <v>0</v>
      </c>
      <c r="G24">
        <f t="shared" si="0"/>
        <v>2085</v>
      </c>
    </row>
    <row r="25" spans="1:7" x14ac:dyDescent="0.2">
      <c r="A25" s="5">
        <v>40087</v>
      </c>
      <c r="B25">
        <v>620</v>
      </c>
      <c r="C25">
        <v>440</v>
      </c>
      <c r="D25">
        <v>650</v>
      </c>
      <c r="E25">
        <v>260</v>
      </c>
      <c r="F25">
        <v>0</v>
      </c>
      <c r="G25">
        <f t="shared" si="0"/>
        <v>1970</v>
      </c>
    </row>
    <row r="26" spans="1:7" x14ac:dyDescent="0.2">
      <c r="A26" s="5">
        <v>40118</v>
      </c>
      <c r="B26">
        <v>570</v>
      </c>
      <c r="C26">
        <v>436</v>
      </c>
      <c r="D26">
        <v>680</v>
      </c>
      <c r="E26">
        <v>250</v>
      </c>
      <c r="F26">
        <v>0</v>
      </c>
      <c r="G26">
        <f t="shared" si="0"/>
        <v>1936</v>
      </c>
    </row>
    <row r="27" spans="1:7" x14ac:dyDescent="0.2">
      <c r="A27" s="5">
        <v>40148</v>
      </c>
      <c r="B27">
        <v>533</v>
      </c>
      <c r="C27">
        <v>420</v>
      </c>
      <c r="D27">
        <v>657</v>
      </c>
      <c r="E27">
        <v>240</v>
      </c>
      <c r="F27">
        <v>0</v>
      </c>
      <c r="G27">
        <f t="shared" si="0"/>
        <v>1850</v>
      </c>
    </row>
    <row r="28" spans="1:7" x14ac:dyDescent="0.2">
      <c r="A28" s="5">
        <v>40179</v>
      </c>
      <c r="B28">
        <v>620</v>
      </c>
      <c r="C28">
        <v>510</v>
      </c>
      <c r="D28">
        <v>610</v>
      </c>
      <c r="E28">
        <v>250</v>
      </c>
      <c r="F28">
        <v>10</v>
      </c>
      <c r="G28">
        <f t="shared" si="0"/>
        <v>2000</v>
      </c>
    </row>
    <row r="29" spans="1:7" x14ac:dyDescent="0.2">
      <c r="A29" s="5">
        <v>40210</v>
      </c>
      <c r="B29">
        <v>792</v>
      </c>
      <c r="C29">
        <v>590</v>
      </c>
      <c r="D29">
        <v>680</v>
      </c>
      <c r="E29">
        <v>250</v>
      </c>
      <c r="F29">
        <v>12</v>
      </c>
      <c r="G29">
        <f t="shared" si="0"/>
        <v>2324</v>
      </c>
    </row>
    <row r="30" spans="1:7" x14ac:dyDescent="0.2">
      <c r="A30" s="5">
        <v>40238</v>
      </c>
      <c r="B30">
        <v>890</v>
      </c>
      <c r="C30">
        <v>610</v>
      </c>
      <c r="D30">
        <v>730</v>
      </c>
      <c r="E30">
        <v>260</v>
      </c>
      <c r="F30">
        <v>20</v>
      </c>
      <c r="G30">
        <f t="shared" si="0"/>
        <v>2510</v>
      </c>
    </row>
    <row r="31" spans="1:7" x14ac:dyDescent="0.2">
      <c r="A31" s="5">
        <v>40269</v>
      </c>
      <c r="B31">
        <v>960</v>
      </c>
      <c r="C31">
        <v>600</v>
      </c>
      <c r="D31">
        <v>820</v>
      </c>
      <c r="E31">
        <v>270</v>
      </c>
      <c r="F31">
        <v>22</v>
      </c>
      <c r="G31">
        <f t="shared" si="0"/>
        <v>2672</v>
      </c>
    </row>
    <row r="32" spans="1:7" x14ac:dyDescent="0.2">
      <c r="A32" s="5">
        <v>40299</v>
      </c>
      <c r="B32">
        <v>1040</v>
      </c>
      <c r="C32">
        <v>620</v>
      </c>
      <c r="D32">
        <v>810</v>
      </c>
      <c r="E32">
        <v>290</v>
      </c>
      <c r="F32">
        <v>20</v>
      </c>
      <c r="G32">
        <f t="shared" si="0"/>
        <v>2780</v>
      </c>
    </row>
    <row r="33" spans="1:7" x14ac:dyDescent="0.2">
      <c r="A33" s="5">
        <v>40330</v>
      </c>
      <c r="B33">
        <v>1032</v>
      </c>
      <c r="C33">
        <v>640</v>
      </c>
      <c r="D33">
        <v>807</v>
      </c>
      <c r="E33">
        <v>310</v>
      </c>
      <c r="F33">
        <v>24</v>
      </c>
      <c r="G33">
        <f t="shared" si="0"/>
        <v>2813</v>
      </c>
    </row>
    <row r="34" spans="1:7" x14ac:dyDescent="0.2">
      <c r="A34" s="5">
        <v>40360</v>
      </c>
      <c r="B34">
        <v>1006</v>
      </c>
      <c r="C34">
        <v>590</v>
      </c>
      <c r="D34">
        <v>760</v>
      </c>
      <c r="E34">
        <v>340</v>
      </c>
      <c r="F34">
        <v>20</v>
      </c>
      <c r="G34">
        <f t="shared" si="0"/>
        <v>2716</v>
      </c>
    </row>
    <row r="35" spans="1:7" x14ac:dyDescent="0.2">
      <c r="A35" s="5">
        <v>40391</v>
      </c>
      <c r="B35">
        <v>910</v>
      </c>
      <c r="C35">
        <v>600</v>
      </c>
      <c r="D35">
        <v>720</v>
      </c>
      <c r="E35">
        <v>320</v>
      </c>
      <c r="F35">
        <v>31</v>
      </c>
      <c r="G35">
        <f t="shared" si="0"/>
        <v>2581</v>
      </c>
    </row>
    <row r="36" spans="1:7" x14ac:dyDescent="0.2">
      <c r="A36" s="5">
        <v>40422</v>
      </c>
      <c r="B36">
        <v>803</v>
      </c>
      <c r="C36">
        <v>670</v>
      </c>
      <c r="D36">
        <v>660</v>
      </c>
      <c r="E36">
        <v>313</v>
      </c>
      <c r="F36">
        <v>30</v>
      </c>
      <c r="G36">
        <f t="shared" ref="G36:G63" si="1">SUM(B36:F36)</f>
        <v>2476</v>
      </c>
    </row>
    <row r="37" spans="1:7" x14ac:dyDescent="0.2">
      <c r="A37" s="5">
        <v>40452</v>
      </c>
      <c r="B37">
        <v>730</v>
      </c>
      <c r="C37">
        <v>630</v>
      </c>
      <c r="D37">
        <v>630</v>
      </c>
      <c r="E37">
        <v>290</v>
      </c>
      <c r="F37">
        <v>37</v>
      </c>
      <c r="G37">
        <f t="shared" si="1"/>
        <v>2317</v>
      </c>
    </row>
    <row r="38" spans="1:7" x14ac:dyDescent="0.2">
      <c r="A38" s="5">
        <v>40483</v>
      </c>
      <c r="B38">
        <v>699</v>
      </c>
      <c r="C38">
        <v>710</v>
      </c>
      <c r="D38">
        <v>603</v>
      </c>
      <c r="E38">
        <v>280</v>
      </c>
      <c r="F38">
        <v>32</v>
      </c>
      <c r="G38">
        <f t="shared" si="1"/>
        <v>2324</v>
      </c>
    </row>
    <row r="39" spans="1:7" x14ac:dyDescent="0.2">
      <c r="A39" s="5">
        <v>40513</v>
      </c>
      <c r="B39">
        <v>647</v>
      </c>
      <c r="C39">
        <v>570</v>
      </c>
      <c r="D39">
        <v>570</v>
      </c>
      <c r="E39">
        <v>260</v>
      </c>
      <c r="F39">
        <v>33</v>
      </c>
      <c r="G39">
        <f t="shared" si="1"/>
        <v>2080</v>
      </c>
    </row>
    <row r="40" spans="1:7" x14ac:dyDescent="0.2">
      <c r="A40" s="5">
        <v>40544</v>
      </c>
      <c r="B40">
        <v>730</v>
      </c>
      <c r="C40">
        <v>650</v>
      </c>
      <c r="D40">
        <v>500</v>
      </c>
      <c r="E40">
        <v>287</v>
      </c>
      <c r="F40">
        <v>35</v>
      </c>
      <c r="G40">
        <f t="shared" si="1"/>
        <v>2202</v>
      </c>
    </row>
    <row r="41" spans="1:7" x14ac:dyDescent="0.2">
      <c r="A41" s="5">
        <v>40575</v>
      </c>
      <c r="B41">
        <v>930</v>
      </c>
      <c r="C41">
        <v>680</v>
      </c>
      <c r="D41">
        <v>590</v>
      </c>
      <c r="E41">
        <v>290</v>
      </c>
      <c r="F41">
        <v>50</v>
      </c>
      <c r="G41">
        <f t="shared" si="1"/>
        <v>2540</v>
      </c>
    </row>
    <row r="42" spans="1:7" x14ac:dyDescent="0.2">
      <c r="A42" s="5">
        <v>40603</v>
      </c>
      <c r="B42">
        <v>1160</v>
      </c>
      <c r="C42">
        <v>724</v>
      </c>
      <c r="D42">
        <v>620</v>
      </c>
      <c r="E42">
        <v>300</v>
      </c>
      <c r="F42">
        <v>63</v>
      </c>
      <c r="G42">
        <f t="shared" si="1"/>
        <v>2867</v>
      </c>
    </row>
    <row r="43" spans="1:7" x14ac:dyDescent="0.2">
      <c r="A43" s="5">
        <v>40634</v>
      </c>
      <c r="B43">
        <v>1510</v>
      </c>
      <c r="C43">
        <v>730</v>
      </c>
      <c r="D43">
        <v>730</v>
      </c>
      <c r="E43">
        <v>310</v>
      </c>
      <c r="F43">
        <v>68</v>
      </c>
      <c r="G43">
        <f t="shared" si="1"/>
        <v>3348</v>
      </c>
    </row>
    <row r="44" spans="1:7" x14ac:dyDescent="0.2">
      <c r="A44" s="5">
        <v>40664</v>
      </c>
      <c r="B44">
        <v>1650</v>
      </c>
      <c r="C44">
        <v>760</v>
      </c>
      <c r="D44">
        <v>740</v>
      </c>
      <c r="E44">
        <v>330</v>
      </c>
      <c r="F44">
        <v>70</v>
      </c>
      <c r="G44">
        <f t="shared" si="1"/>
        <v>3550</v>
      </c>
    </row>
    <row r="45" spans="1:7" x14ac:dyDescent="0.2">
      <c r="A45" s="5">
        <v>40695</v>
      </c>
      <c r="B45">
        <v>1490</v>
      </c>
      <c r="C45">
        <v>800</v>
      </c>
      <c r="D45">
        <v>720</v>
      </c>
      <c r="E45">
        <v>340</v>
      </c>
      <c r="F45">
        <v>82</v>
      </c>
      <c r="G45">
        <f t="shared" si="1"/>
        <v>3432</v>
      </c>
    </row>
    <row r="46" spans="1:7" x14ac:dyDescent="0.2">
      <c r="A46" s="5">
        <v>40725</v>
      </c>
      <c r="B46">
        <v>1460</v>
      </c>
      <c r="C46">
        <v>840</v>
      </c>
      <c r="D46">
        <v>670</v>
      </c>
      <c r="E46">
        <v>350</v>
      </c>
      <c r="F46">
        <v>80</v>
      </c>
      <c r="G46">
        <f t="shared" si="1"/>
        <v>3400</v>
      </c>
    </row>
    <row r="47" spans="1:7" x14ac:dyDescent="0.2">
      <c r="A47" s="5">
        <v>40756</v>
      </c>
      <c r="B47">
        <v>1390</v>
      </c>
      <c r="C47">
        <v>830</v>
      </c>
      <c r="D47">
        <v>610</v>
      </c>
      <c r="E47">
        <v>341</v>
      </c>
      <c r="F47">
        <v>90</v>
      </c>
      <c r="G47">
        <f t="shared" si="1"/>
        <v>3261</v>
      </c>
    </row>
    <row r="48" spans="1:7" x14ac:dyDescent="0.2">
      <c r="A48" s="5">
        <v>40787</v>
      </c>
      <c r="B48">
        <v>1360</v>
      </c>
      <c r="C48">
        <v>820</v>
      </c>
      <c r="D48">
        <v>599</v>
      </c>
      <c r="E48">
        <v>330</v>
      </c>
      <c r="F48">
        <v>100</v>
      </c>
      <c r="G48">
        <f t="shared" si="1"/>
        <v>3209</v>
      </c>
    </row>
    <row r="49" spans="1:7" x14ac:dyDescent="0.2">
      <c r="A49" s="5">
        <v>40817</v>
      </c>
      <c r="B49">
        <v>1340</v>
      </c>
      <c r="C49">
        <v>810</v>
      </c>
      <c r="D49">
        <v>560</v>
      </c>
      <c r="E49">
        <v>320</v>
      </c>
      <c r="F49">
        <v>102</v>
      </c>
      <c r="G49">
        <f t="shared" si="1"/>
        <v>3132</v>
      </c>
    </row>
    <row r="50" spans="1:7" x14ac:dyDescent="0.2">
      <c r="A50" s="5">
        <v>40848</v>
      </c>
      <c r="B50">
        <v>1240</v>
      </c>
      <c r="C50">
        <v>827</v>
      </c>
      <c r="D50">
        <v>550</v>
      </c>
      <c r="E50">
        <v>300</v>
      </c>
      <c r="F50">
        <v>110</v>
      </c>
      <c r="G50">
        <f t="shared" si="1"/>
        <v>3027</v>
      </c>
    </row>
    <row r="51" spans="1:7" x14ac:dyDescent="0.2">
      <c r="A51" s="5">
        <v>40878</v>
      </c>
      <c r="B51">
        <v>1103</v>
      </c>
      <c r="C51">
        <v>750</v>
      </c>
      <c r="D51">
        <v>520</v>
      </c>
      <c r="E51">
        <v>290</v>
      </c>
      <c r="F51">
        <v>114</v>
      </c>
      <c r="G51">
        <f t="shared" si="1"/>
        <v>2777</v>
      </c>
    </row>
    <row r="52" spans="1:7" x14ac:dyDescent="0.2">
      <c r="A52" s="5">
        <v>40909</v>
      </c>
      <c r="B52">
        <v>1250</v>
      </c>
      <c r="C52">
        <v>780</v>
      </c>
      <c r="D52">
        <v>480</v>
      </c>
      <c r="E52">
        <v>200</v>
      </c>
      <c r="F52">
        <v>111</v>
      </c>
      <c r="G52">
        <f t="shared" si="1"/>
        <v>2821</v>
      </c>
    </row>
    <row r="53" spans="1:7" x14ac:dyDescent="0.2">
      <c r="A53" s="5">
        <v>40940</v>
      </c>
      <c r="B53">
        <v>1550</v>
      </c>
      <c r="C53">
        <v>805</v>
      </c>
      <c r="D53">
        <v>523</v>
      </c>
      <c r="E53">
        <v>210</v>
      </c>
      <c r="F53">
        <v>121</v>
      </c>
      <c r="G53">
        <f t="shared" si="1"/>
        <v>3209</v>
      </c>
    </row>
    <row r="54" spans="1:7" x14ac:dyDescent="0.2">
      <c r="A54" s="5">
        <v>40969</v>
      </c>
      <c r="B54">
        <v>1820</v>
      </c>
      <c r="C54">
        <v>830</v>
      </c>
      <c r="D54">
        <v>560</v>
      </c>
      <c r="E54">
        <v>220</v>
      </c>
      <c r="F54">
        <v>123</v>
      </c>
      <c r="G54">
        <f t="shared" si="1"/>
        <v>3553</v>
      </c>
    </row>
    <row r="55" spans="1:7" x14ac:dyDescent="0.2">
      <c r="A55" s="5">
        <v>41000</v>
      </c>
      <c r="B55">
        <v>2010</v>
      </c>
      <c r="C55">
        <v>890</v>
      </c>
      <c r="D55">
        <v>570</v>
      </c>
      <c r="E55">
        <v>230</v>
      </c>
      <c r="F55">
        <v>120</v>
      </c>
      <c r="G55">
        <f t="shared" si="1"/>
        <v>3820</v>
      </c>
    </row>
    <row r="56" spans="1:7" x14ac:dyDescent="0.2">
      <c r="A56" s="5">
        <v>41030</v>
      </c>
      <c r="B56">
        <v>2230</v>
      </c>
      <c r="C56">
        <v>930</v>
      </c>
      <c r="D56">
        <v>590</v>
      </c>
      <c r="E56">
        <v>253</v>
      </c>
      <c r="F56">
        <v>130</v>
      </c>
      <c r="G56">
        <f t="shared" si="1"/>
        <v>4133</v>
      </c>
    </row>
    <row r="57" spans="1:7" x14ac:dyDescent="0.2">
      <c r="A57" s="5">
        <v>41061</v>
      </c>
      <c r="B57">
        <v>2490</v>
      </c>
      <c r="C57">
        <v>980</v>
      </c>
      <c r="D57">
        <v>600</v>
      </c>
      <c r="E57">
        <v>270</v>
      </c>
      <c r="F57">
        <v>136</v>
      </c>
      <c r="G57">
        <f t="shared" si="1"/>
        <v>4476</v>
      </c>
    </row>
    <row r="58" spans="1:7" x14ac:dyDescent="0.2">
      <c r="A58" s="5">
        <v>41091</v>
      </c>
      <c r="B58">
        <v>2440</v>
      </c>
      <c r="C58">
        <v>1002</v>
      </c>
      <c r="D58">
        <v>580</v>
      </c>
      <c r="E58">
        <v>280</v>
      </c>
      <c r="F58">
        <v>134</v>
      </c>
      <c r="G58">
        <f t="shared" si="1"/>
        <v>4436</v>
      </c>
    </row>
    <row r="59" spans="1:7" x14ac:dyDescent="0.2">
      <c r="A59" s="5">
        <v>41122</v>
      </c>
      <c r="B59">
        <v>2334</v>
      </c>
      <c r="C59">
        <v>970</v>
      </c>
      <c r="D59">
        <v>570</v>
      </c>
      <c r="E59">
        <v>250</v>
      </c>
      <c r="F59">
        <v>132</v>
      </c>
      <c r="G59">
        <f t="shared" si="1"/>
        <v>4256</v>
      </c>
    </row>
    <row r="60" spans="1:7" x14ac:dyDescent="0.2">
      <c r="A60" s="5">
        <v>41153</v>
      </c>
      <c r="B60">
        <v>2190</v>
      </c>
      <c r="C60">
        <v>960</v>
      </c>
      <c r="D60">
        <v>550</v>
      </c>
      <c r="E60">
        <v>230</v>
      </c>
      <c r="F60">
        <v>137</v>
      </c>
      <c r="G60">
        <f t="shared" si="1"/>
        <v>4067</v>
      </c>
    </row>
    <row r="61" spans="1:7" x14ac:dyDescent="0.2">
      <c r="A61" s="5">
        <v>41183</v>
      </c>
      <c r="B61">
        <v>2080</v>
      </c>
      <c r="C61">
        <v>930</v>
      </c>
      <c r="D61">
        <v>530</v>
      </c>
      <c r="E61">
        <v>220</v>
      </c>
      <c r="F61">
        <v>130</v>
      </c>
      <c r="G61">
        <f t="shared" si="1"/>
        <v>3890</v>
      </c>
    </row>
    <row r="62" spans="1:7" x14ac:dyDescent="0.2">
      <c r="A62" s="5">
        <v>41214</v>
      </c>
      <c r="B62">
        <v>2050</v>
      </c>
      <c r="C62">
        <v>920</v>
      </c>
      <c r="D62">
        <v>517</v>
      </c>
      <c r="E62">
        <v>190</v>
      </c>
      <c r="F62">
        <v>139</v>
      </c>
      <c r="G62">
        <f t="shared" si="1"/>
        <v>3816</v>
      </c>
    </row>
    <row r="63" spans="1:7" x14ac:dyDescent="0.2">
      <c r="A63" s="5">
        <v>41244</v>
      </c>
      <c r="B63">
        <v>2004</v>
      </c>
      <c r="C63">
        <v>902</v>
      </c>
      <c r="D63">
        <v>490</v>
      </c>
      <c r="E63">
        <v>190</v>
      </c>
      <c r="F63">
        <v>131</v>
      </c>
      <c r="G63">
        <f t="shared" si="1"/>
        <v>3717</v>
      </c>
    </row>
  </sheetData>
  <phoneticPr fontId="0" type="noConversion"/>
  <pageMargins left="0.75" right="0.75" top="1" bottom="1" header="0.5" footer="0.5"/>
  <pageSetup scale="79" orientation="portrait" horizontalDpi="4294967292" verticalDpi="4294967292"/>
  <headerFooter alignWithMargins="0"/>
  <ignoredErrors>
    <ignoredError sqref="G4:G39 G40:G63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workbookViewId="0"/>
  </sheetViews>
  <sheetFormatPr defaultColWidth="8.85546875" defaultRowHeight="12.75" x14ac:dyDescent="0.2"/>
  <cols>
    <col min="1" max="1" width="12.7109375" style="27" customWidth="1"/>
    <col min="2" max="2" width="8.7109375" style="23" customWidth="1"/>
    <col min="3" max="3" width="5.85546875" style="23" customWidth="1"/>
    <col min="4" max="4" width="8" style="23" customWidth="1"/>
    <col min="5" max="5" width="8.42578125" style="23" customWidth="1"/>
    <col min="6" max="6" width="9.42578125" style="23" customWidth="1"/>
    <col min="7" max="16384" width="8.85546875" style="23"/>
  </cols>
  <sheetData>
    <row r="1" spans="1:8" x14ac:dyDescent="0.2">
      <c r="A1" s="22" t="s">
        <v>59</v>
      </c>
      <c r="B1" s="22"/>
    </row>
    <row r="3" spans="1:8" ht="13.5" thickBot="1" x14ac:dyDescent="0.25">
      <c r="A3" s="24" t="s">
        <v>16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1</v>
      </c>
    </row>
    <row r="4" spans="1:8" ht="13.5" thickTop="1" x14ac:dyDescent="0.2">
      <c r="A4" s="25">
        <v>39448</v>
      </c>
      <c r="B4" s="26">
        <v>60000</v>
      </c>
      <c r="C4" s="26">
        <v>571.42857142857144</v>
      </c>
      <c r="D4" s="26">
        <v>13090.90909090909</v>
      </c>
      <c r="E4" s="26">
        <v>1045</v>
      </c>
      <c r="F4" s="26">
        <v>74662.337662337697</v>
      </c>
      <c r="H4" s="26"/>
    </row>
    <row r="5" spans="1:8" x14ac:dyDescent="0.2">
      <c r="A5" s="25">
        <v>39479</v>
      </c>
      <c r="B5" s="26">
        <v>77184.466019417479</v>
      </c>
      <c r="C5" s="26">
        <v>611.11111111111109</v>
      </c>
      <c r="D5" s="26">
        <v>17678.571428571428</v>
      </c>
      <c r="E5" s="26">
        <v>1111.1111111111111</v>
      </c>
      <c r="F5" s="26">
        <v>96585.259670211133</v>
      </c>
    </row>
    <row r="6" spans="1:8" x14ac:dyDescent="0.2">
      <c r="A6" s="25">
        <v>39508</v>
      </c>
      <c r="B6" s="26">
        <v>77884.61538461539</v>
      </c>
      <c r="C6" s="26">
        <v>657.8947368421052</v>
      </c>
      <c r="D6" s="26">
        <v>22758.62068965517</v>
      </c>
      <c r="E6" s="26">
        <v>1067.9611650485438</v>
      </c>
      <c r="F6" s="26">
        <v>102369.09197616122</v>
      </c>
    </row>
    <row r="7" spans="1:8" x14ac:dyDescent="0.2">
      <c r="A7" s="25">
        <v>39539</v>
      </c>
      <c r="B7" s="26">
        <v>86190.476190476198</v>
      </c>
      <c r="C7" s="26">
        <v>777.77777777777783</v>
      </c>
      <c r="D7" s="26">
        <v>27966.101694915254</v>
      </c>
      <c r="E7" s="26">
        <v>1237.1134020618556</v>
      </c>
      <c r="F7" s="26">
        <v>116171.4690652311</v>
      </c>
    </row>
    <row r="8" spans="1:8" x14ac:dyDescent="0.2">
      <c r="A8" s="25">
        <v>39569</v>
      </c>
      <c r="B8" s="26">
        <v>96116.504854368934</v>
      </c>
      <c r="C8" s="26">
        <v>885.71428571428578</v>
      </c>
      <c r="D8" s="26">
        <v>27894.736842105263</v>
      </c>
      <c r="E8" s="26">
        <v>1313.1313131313132</v>
      </c>
      <c r="F8" s="26">
        <v>126210.0872953198</v>
      </c>
    </row>
    <row r="9" spans="1:8" x14ac:dyDescent="0.2">
      <c r="A9" s="25">
        <v>39600</v>
      </c>
      <c r="B9" s="26">
        <v>97142.857142857145</v>
      </c>
      <c r="C9" s="26">
        <v>882.35294117647049</v>
      </c>
      <c r="D9" s="26">
        <v>30566.037735849059</v>
      </c>
      <c r="E9" s="26">
        <v>1176.4705882352941</v>
      </c>
      <c r="F9" s="26">
        <v>129767.71840811797</v>
      </c>
    </row>
    <row r="10" spans="1:8" x14ac:dyDescent="0.2">
      <c r="A10" s="25">
        <v>39630</v>
      </c>
      <c r="B10" s="26">
        <v>84757.281553398061</v>
      </c>
      <c r="C10" s="26">
        <v>848.4848484848485</v>
      </c>
      <c r="D10" s="26">
        <v>29444.444444444445</v>
      </c>
      <c r="E10" s="26">
        <v>1359.2233009708739</v>
      </c>
      <c r="F10" s="26">
        <v>116409.43414729823</v>
      </c>
    </row>
    <row r="11" spans="1:8" x14ac:dyDescent="0.2">
      <c r="A11" s="25">
        <v>39661</v>
      </c>
      <c r="B11" s="26">
        <v>79803.921568627455</v>
      </c>
      <c r="C11" s="26">
        <v>735.29411764705878</v>
      </c>
      <c r="D11" s="26">
        <v>28363.636363636364</v>
      </c>
      <c r="E11" s="26">
        <v>1238.0952380952381</v>
      </c>
      <c r="F11" s="26">
        <v>110140.94728800612</v>
      </c>
    </row>
    <row r="12" spans="1:8" x14ac:dyDescent="0.2">
      <c r="A12" s="25">
        <v>39692</v>
      </c>
      <c r="B12" s="26">
        <v>64800</v>
      </c>
      <c r="C12" s="26">
        <v>657.14285714285722</v>
      </c>
      <c r="D12" s="26">
        <v>28392.857142857141</v>
      </c>
      <c r="E12" s="26">
        <v>1214.9532710280373</v>
      </c>
      <c r="F12" s="26">
        <v>95064.953271028033</v>
      </c>
    </row>
    <row r="13" spans="1:8" x14ac:dyDescent="0.2">
      <c r="A13" s="25">
        <v>39722</v>
      </c>
      <c r="B13" s="26">
        <v>59306.930693069306</v>
      </c>
      <c r="C13" s="26">
        <v>594.59459459459458</v>
      </c>
      <c r="D13" s="26">
        <v>24444.444444444445</v>
      </c>
      <c r="E13" s="26">
        <v>1153.8461538461538</v>
      </c>
      <c r="F13" s="26">
        <v>85499.815885954507</v>
      </c>
    </row>
    <row r="14" spans="1:8" x14ac:dyDescent="0.2">
      <c r="A14" s="25">
        <v>39753</v>
      </c>
      <c r="B14" s="26">
        <v>52156.862745098042</v>
      </c>
      <c r="C14" s="26">
        <v>552.63157894736844</v>
      </c>
      <c r="D14" s="26">
        <v>18000</v>
      </c>
      <c r="E14" s="26">
        <v>1262.1359223300972</v>
      </c>
      <c r="F14" s="26">
        <v>71971.630246375498</v>
      </c>
    </row>
    <row r="15" spans="1:8" x14ac:dyDescent="0.2">
      <c r="A15" s="25">
        <v>39783</v>
      </c>
      <c r="B15" s="26">
        <v>45048.543689320388</v>
      </c>
      <c r="C15" s="26">
        <v>461.53846153846155</v>
      </c>
      <c r="D15" s="26">
        <v>12452.830188679245</v>
      </c>
      <c r="E15" s="26">
        <v>1386.1386138613861</v>
      </c>
      <c r="F15" s="26">
        <v>59349.050953399485</v>
      </c>
    </row>
    <row r="16" spans="1:8" x14ac:dyDescent="0.2">
      <c r="A16" s="25">
        <v>39814</v>
      </c>
      <c r="B16" s="26">
        <v>58627.450980392161</v>
      </c>
      <c r="C16" s="26">
        <v>552.63157894736844</v>
      </c>
      <c r="D16" s="26">
        <v>12777.777777777777</v>
      </c>
      <c r="E16" s="26">
        <v>1443.2989690721649</v>
      </c>
      <c r="F16" s="26">
        <v>73401.159306189467</v>
      </c>
    </row>
    <row r="17" spans="1:6" x14ac:dyDescent="0.2">
      <c r="A17" s="25">
        <v>39845</v>
      </c>
      <c r="B17" s="26">
        <v>76200</v>
      </c>
      <c r="C17" s="26">
        <v>615.38461538461536</v>
      </c>
      <c r="D17" s="26">
        <v>18214.285714285714</v>
      </c>
      <c r="E17" s="26">
        <v>1515.151515151515</v>
      </c>
      <c r="F17" s="26">
        <v>96544.821844821839</v>
      </c>
    </row>
    <row r="18" spans="1:6" x14ac:dyDescent="0.2">
      <c r="A18" s="25">
        <v>39873</v>
      </c>
      <c r="B18" s="26">
        <v>82871.287128712866</v>
      </c>
      <c r="C18" s="26">
        <v>657.8947368421052</v>
      </c>
      <c r="D18" s="26">
        <v>23888.888888888891</v>
      </c>
      <c r="E18" s="26">
        <v>1372.5490196078433</v>
      </c>
      <c r="F18" s="26">
        <v>108790.61977405171</v>
      </c>
    </row>
    <row r="19" spans="1:6" x14ac:dyDescent="0.2">
      <c r="A19" s="25">
        <v>39904</v>
      </c>
      <c r="B19" s="26">
        <v>84903.846153846156</v>
      </c>
      <c r="C19" s="26">
        <v>783.78378378378375</v>
      </c>
      <c r="D19" s="26">
        <v>29454.545454545456</v>
      </c>
      <c r="E19" s="26">
        <v>1442.3076923076924</v>
      </c>
      <c r="F19" s="26">
        <v>116584.48308448309</v>
      </c>
    </row>
    <row r="20" spans="1:6" x14ac:dyDescent="0.2">
      <c r="A20" s="25">
        <v>39934</v>
      </c>
      <c r="B20" s="26">
        <v>93100</v>
      </c>
      <c r="C20" s="26">
        <v>846.15384615384608</v>
      </c>
      <c r="D20" s="26">
        <v>29464.285714285714</v>
      </c>
      <c r="E20" s="26">
        <v>1214.9532710280373</v>
      </c>
      <c r="F20" s="26">
        <v>124625.39283146759</v>
      </c>
    </row>
    <row r="21" spans="1:6" x14ac:dyDescent="0.2">
      <c r="A21" s="25">
        <v>39965</v>
      </c>
      <c r="B21" s="26">
        <v>93000</v>
      </c>
      <c r="C21" s="26">
        <v>837.83783783783781</v>
      </c>
      <c r="D21" s="26">
        <v>27413.793103448275</v>
      </c>
      <c r="E21" s="26">
        <v>1333.3333333333335</v>
      </c>
      <c r="F21" s="26">
        <v>122584.96427461944</v>
      </c>
    </row>
    <row r="22" spans="1:6" x14ac:dyDescent="0.2">
      <c r="A22" s="25">
        <v>39995</v>
      </c>
      <c r="B22" s="26">
        <v>83047.619047619053</v>
      </c>
      <c r="C22" s="26">
        <v>763.15789473684208</v>
      </c>
      <c r="D22" s="26">
        <v>27368.421052631576</v>
      </c>
      <c r="E22" s="26">
        <v>1415.0943396226417</v>
      </c>
      <c r="F22" s="26">
        <v>112594.2923346101</v>
      </c>
    </row>
    <row r="23" spans="1:6" x14ac:dyDescent="0.2">
      <c r="A23" s="25">
        <v>40026</v>
      </c>
      <c r="B23" s="26">
        <v>74854.368932038837</v>
      </c>
      <c r="C23" s="26">
        <v>694</v>
      </c>
      <c r="D23" s="26">
        <v>27321.428571428572</v>
      </c>
      <c r="E23" s="26">
        <v>1296.2962962962963</v>
      </c>
      <c r="F23" s="26">
        <v>104164.4014920714</v>
      </c>
    </row>
    <row r="24" spans="1:6" x14ac:dyDescent="0.2">
      <c r="A24" s="25">
        <v>40057</v>
      </c>
      <c r="B24" s="26">
        <v>60769.230769230773</v>
      </c>
      <c r="C24" s="26">
        <v>625</v>
      </c>
      <c r="D24" s="26">
        <v>29444.444444444445</v>
      </c>
      <c r="E24" s="26">
        <v>1401.8691588785048</v>
      </c>
      <c r="F24" s="26">
        <v>92240.544372553719</v>
      </c>
    </row>
    <row r="25" spans="1:6" x14ac:dyDescent="0.2">
      <c r="A25" s="25">
        <v>40087</v>
      </c>
      <c r="B25" s="26">
        <v>55619.047619047618</v>
      </c>
      <c r="C25" s="26">
        <v>609.7560975609756</v>
      </c>
      <c r="D25" s="26">
        <v>23773.584905660377</v>
      </c>
      <c r="E25" s="26">
        <v>1467.8899082568807</v>
      </c>
      <c r="F25" s="26">
        <v>81470.278530525859</v>
      </c>
    </row>
    <row r="26" spans="1:6" x14ac:dyDescent="0.2">
      <c r="A26" s="25">
        <v>40118</v>
      </c>
      <c r="B26" s="26">
        <v>48155.339805825242</v>
      </c>
      <c r="C26" s="26">
        <v>571.42857142857144</v>
      </c>
      <c r="D26" s="26">
        <v>17307.692307692309</v>
      </c>
      <c r="E26" s="26">
        <v>1351.3513513513512</v>
      </c>
      <c r="F26" s="26">
        <v>67385.812036297473</v>
      </c>
    </row>
    <row r="27" spans="1:6" x14ac:dyDescent="0.2">
      <c r="A27" s="25">
        <v>40148</v>
      </c>
      <c r="B27" s="26">
        <v>42647.058823529413</v>
      </c>
      <c r="C27" s="26">
        <v>512.19512195121956</v>
      </c>
      <c r="D27" s="26">
        <v>12941.176470588236</v>
      </c>
      <c r="E27" s="26">
        <v>1388.8888888888889</v>
      </c>
      <c r="F27" s="26">
        <v>57489.31930495776</v>
      </c>
    </row>
    <row r="28" spans="1:6" x14ac:dyDescent="0.2">
      <c r="A28" s="25">
        <v>40179</v>
      </c>
      <c r="B28" s="26">
        <v>57884.61538461539</v>
      </c>
      <c r="C28" s="26">
        <v>536.58536585365857</v>
      </c>
      <c r="D28" s="26">
        <v>10961.538461538463</v>
      </c>
      <c r="E28" s="26">
        <v>1509.433962264151</v>
      </c>
      <c r="F28" s="26">
        <v>70892.173174271666</v>
      </c>
    </row>
    <row r="29" spans="1:6" x14ac:dyDescent="0.2">
      <c r="A29" s="25">
        <v>40210</v>
      </c>
      <c r="B29" s="26">
        <v>77647.058823529413</v>
      </c>
      <c r="C29" s="26">
        <v>595.2380952380953</v>
      </c>
      <c r="D29" s="26">
        <v>15272.727272727272</v>
      </c>
      <c r="E29" s="26">
        <v>1401.8691588785048</v>
      </c>
      <c r="F29" s="26">
        <v>94916.89335037327</v>
      </c>
    </row>
    <row r="30" spans="1:6" x14ac:dyDescent="0.2">
      <c r="A30" s="25">
        <v>40238</v>
      </c>
      <c r="B30" s="26">
        <v>81844.660194174765</v>
      </c>
      <c r="C30" s="26">
        <v>658.53658536585374</v>
      </c>
      <c r="D30" s="26">
        <v>20555.555555555555</v>
      </c>
      <c r="E30" s="26">
        <v>1523.8095238095239</v>
      </c>
      <c r="F30" s="26">
        <v>104582.56185890571</v>
      </c>
    </row>
    <row r="31" spans="1:6" x14ac:dyDescent="0.2">
      <c r="A31" s="25">
        <v>40269</v>
      </c>
      <c r="B31" s="26">
        <v>86095.238095238092</v>
      </c>
      <c r="C31" s="26">
        <v>756.09756097560978</v>
      </c>
      <c r="D31" s="26">
        <v>26785.714285714286</v>
      </c>
      <c r="E31" s="26">
        <v>1574.0740740740741</v>
      </c>
      <c r="F31" s="26">
        <v>115211.12401600207</v>
      </c>
    </row>
    <row r="32" spans="1:6" x14ac:dyDescent="0.2">
      <c r="A32" s="25">
        <v>40299</v>
      </c>
      <c r="B32" s="26">
        <v>91775.700934579436</v>
      </c>
      <c r="C32" s="26">
        <v>878.04878048780495</v>
      </c>
      <c r="D32" s="26">
        <v>24827.586206896551</v>
      </c>
      <c r="E32" s="26">
        <v>1467.8899082568807</v>
      </c>
      <c r="F32" s="26">
        <v>118949.22583022068</v>
      </c>
    </row>
    <row r="33" spans="1:6" x14ac:dyDescent="0.2">
      <c r="A33" s="25">
        <v>40330</v>
      </c>
      <c r="B33" s="26">
        <v>100679.61165048544</v>
      </c>
      <c r="C33" s="26">
        <v>825</v>
      </c>
      <c r="D33" s="26">
        <v>24736.842105263157</v>
      </c>
      <c r="E33" s="26">
        <v>1559.6330275229359</v>
      </c>
      <c r="F33" s="26">
        <v>127801.08678327154</v>
      </c>
    </row>
    <row r="34" spans="1:6" x14ac:dyDescent="0.2">
      <c r="A34" s="25">
        <v>40360</v>
      </c>
      <c r="B34" s="26">
        <v>86190.476190476198</v>
      </c>
      <c r="C34" s="26">
        <v>756.09756097560978</v>
      </c>
      <c r="D34" s="26">
        <v>24827.586206896551</v>
      </c>
      <c r="E34" s="26">
        <v>1441.4414414414414</v>
      </c>
      <c r="F34" s="26">
        <v>113215.6013997898</v>
      </c>
    </row>
    <row r="35" spans="1:6" x14ac:dyDescent="0.2">
      <c r="A35" s="25">
        <v>40391</v>
      </c>
      <c r="B35" s="26">
        <v>71886.792452830196</v>
      </c>
      <c r="C35" s="26">
        <v>714.28571428571433</v>
      </c>
      <c r="D35" s="26">
        <v>25178.571428571428</v>
      </c>
      <c r="E35" s="26">
        <v>1545.4545454545455</v>
      </c>
      <c r="F35" s="26">
        <v>99325.104141141885</v>
      </c>
    </row>
    <row r="36" spans="1:6" x14ac:dyDescent="0.2">
      <c r="A36" s="25">
        <v>40422</v>
      </c>
      <c r="B36" s="26">
        <v>60000</v>
      </c>
      <c r="C36" s="26">
        <v>651.16279069767438</v>
      </c>
      <c r="D36" s="26">
        <v>24545.454545454544</v>
      </c>
      <c r="E36" s="26">
        <v>1666.6666666666667</v>
      </c>
      <c r="F36" s="26">
        <v>86863.28400281888</v>
      </c>
    </row>
    <row r="37" spans="1:6" x14ac:dyDescent="0.2">
      <c r="A37" s="25">
        <v>40452</v>
      </c>
      <c r="B37" s="26">
        <v>55566.037735849059</v>
      </c>
      <c r="C37" s="26">
        <v>642.85714285714289</v>
      </c>
      <c r="D37" s="26">
        <v>19285.714285714286</v>
      </c>
      <c r="E37" s="26">
        <v>1698.1132075471698</v>
      </c>
      <c r="F37" s="26">
        <v>77192.722371967655</v>
      </c>
    </row>
    <row r="38" spans="1:6" x14ac:dyDescent="0.2">
      <c r="A38" s="25">
        <v>40483</v>
      </c>
      <c r="B38" s="26">
        <v>50857.142857142862</v>
      </c>
      <c r="C38" s="26">
        <v>619.04761904761904</v>
      </c>
      <c r="D38" s="26">
        <v>15272.727272727272</v>
      </c>
      <c r="E38" s="26">
        <v>1809.5238095238096</v>
      </c>
      <c r="F38" s="26">
        <v>68558.441558441569</v>
      </c>
    </row>
    <row r="39" spans="1:6" x14ac:dyDescent="0.2">
      <c r="A39" s="25">
        <v>40513</v>
      </c>
      <c r="B39" s="26">
        <v>42596.153846153851</v>
      </c>
      <c r="C39" s="26">
        <v>547.61904761904759</v>
      </c>
      <c r="D39" s="26">
        <v>9107.1428571428569</v>
      </c>
      <c r="E39" s="26">
        <v>1730.7692307692309</v>
      </c>
      <c r="F39" s="26">
        <v>53981.684981684986</v>
      </c>
    </row>
    <row r="40" spans="1:6" x14ac:dyDescent="0.2">
      <c r="A40" s="25">
        <v>40544</v>
      </c>
      <c r="B40" s="26">
        <v>58095.238095238099</v>
      </c>
      <c r="C40" s="26">
        <v>581.39534883720933</v>
      </c>
      <c r="D40" s="26">
        <v>8571.4285714285706</v>
      </c>
      <c r="E40" s="26">
        <v>1886.7924528301887</v>
      </c>
      <c r="F40" s="26">
        <v>69134.854468334073</v>
      </c>
    </row>
    <row r="41" spans="1:6" x14ac:dyDescent="0.2">
      <c r="A41" s="25">
        <v>40575</v>
      </c>
      <c r="B41" s="26">
        <v>75566.037735849066</v>
      </c>
      <c r="C41" s="26">
        <v>613.63636363636363</v>
      </c>
      <c r="D41" s="26">
        <v>13157.894736842105</v>
      </c>
      <c r="E41" s="26">
        <v>1844.6601941747574</v>
      </c>
      <c r="F41" s="26">
        <v>91182.229030502291</v>
      </c>
    </row>
    <row r="42" spans="1:6" x14ac:dyDescent="0.2">
      <c r="A42" s="25">
        <v>40603</v>
      </c>
      <c r="B42" s="26">
        <v>80285.71428571429</v>
      </c>
      <c r="C42" s="26">
        <v>622.22222222222217</v>
      </c>
      <c r="D42" s="26">
        <v>19655.172413793101</v>
      </c>
      <c r="E42" s="26">
        <v>1923.0769230769231</v>
      </c>
      <c r="F42" s="26">
        <v>102486.18584480653</v>
      </c>
    </row>
    <row r="43" spans="1:6" x14ac:dyDescent="0.2">
      <c r="A43" s="25">
        <v>40634</v>
      </c>
      <c r="B43" s="26">
        <v>85140.186915887854</v>
      </c>
      <c r="C43" s="26">
        <v>727.27272727272725</v>
      </c>
      <c r="D43" s="26">
        <v>25178.571428571428</v>
      </c>
      <c r="E43" s="26">
        <v>1981.1320754716983</v>
      </c>
      <c r="F43" s="26">
        <v>113027.1631472037</v>
      </c>
    </row>
    <row r="44" spans="1:6" x14ac:dyDescent="0.2">
      <c r="A44" s="25">
        <v>40664</v>
      </c>
      <c r="B44" s="26">
        <v>90092.592592592599</v>
      </c>
      <c r="C44" s="26">
        <v>826.08695652173913</v>
      </c>
      <c r="D44" s="26">
        <v>23103.448275862069</v>
      </c>
      <c r="E44" s="26">
        <v>1809.5238095238096</v>
      </c>
      <c r="F44" s="26">
        <v>115831.65163450023</v>
      </c>
    </row>
    <row r="45" spans="1:6" x14ac:dyDescent="0.2">
      <c r="A45" s="25">
        <v>40695</v>
      </c>
      <c r="B45" s="26">
        <v>95471.698113207545</v>
      </c>
      <c r="C45" s="26">
        <v>782.60869565217388</v>
      </c>
      <c r="D45" s="26">
        <v>24285.714285714286</v>
      </c>
      <c r="E45" s="26">
        <v>1941.7475728155341</v>
      </c>
      <c r="F45" s="26">
        <v>122481.76866738955</v>
      </c>
    </row>
    <row r="46" spans="1:6" x14ac:dyDescent="0.2">
      <c r="A46" s="25">
        <v>40725</v>
      </c>
      <c r="B46" s="26">
        <v>87307.692307692312</v>
      </c>
      <c r="C46" s="26">
        <v>680.85106382978722</v>
      </c>
      <c r="D46" s="26">
        <v>24736.842105263157</v>
      </c>
      <c r="E46" s="26">
        <v>1960.7843137254904</v>
      </c>
      <c r="F46" s="26">
        <v>114686.16979051076</v>
      </c>
    </row>
    <row r="47" spans="1:6" x14ac:dyDescent="0.2">
      <c r="A47" s="25">
        <v>40756</v>
      </c>
      <c r="B47" s="26">
        <v>74476.190476190473</v>
      </c>
      <c r="C47" s="26">
        <v>645.83333333333337</v>
      </c>
      <c r="D47" s="26">
        <v>26607.142857142855</v>
      </c>
      <c r="E47" s="26">
        <v>2000</v>
      </c>
      <c r="F47" s="26">
        <v>103729.16666666666</v>
      </c>
    </row>
    <row r="48" spans="1:6" x14ac:dyDescent="0.2">
      <c r="A48" s="25">
        <v>40787</v>
      </c>
      <c r="B48" s="26">
        <v>61698.113207547169</v>
      </c>
      <c r="C48" s="26">
        <v>625</v>
      </c>
      <c r="D48" s="26">
        <v>22982.456140350878</v>
      </c>
      <c r="E48" s="26">
        <v>2075.4716981132078</v>
      </c>
      <c r="F48" s="26">
        <v>87381.041046011247</v>
      </c>
    </row>
    <row r="49" spans="1:6" x14ac:dyDescent="0.2">
      <c r="A49" s="25">
        <v>40817</v>
      </c>
      <c r="B49" s="26">
        <v>57238.095238095237</v>
      </c>
      <c r="C49" s="26">
        <v>617.02127659574467</v>
      </c>
      <c r="D49" s="26">
        <v>16896.551724137931</v>
      </c>
      <c r="E49" s="26">
        <v>2019.2307692307693</v>
      </c>
      <c r="F49" s="26">
        <v>76770.899008059685</v>
      </c>
    </row>
    <row r="50" spans="1:6" x14ac:dyDescent="0.2">
      <c r="A50" s="25">
        <v>40848</v>
      </c>
      <c r="B50" s="26">
        <v>50673.076923076922</v>
      </c>
      <c r="C50" s="26">
        <v>586.95652173913038</v>
      </c>
      <c r="D50" s="26">
        <v>13750</v>
      </c>
      <c r="E50" s="26">
        <v>2095.2380952380954</v>
      </c>
      <c r="F50" s="26">
        <v>67105.271540054149</v>
      </c>
    </row>
    <row r="51" spans="1:6" x14ac:dyDescent="0.2">
      <c r="A51" s="25">
        <v>40878</v>
      </c>
      <c r="B51" s="26">
        <v>51238.095238095237</v>
      </c>
      <c r="C51" s="26">
        <v>590.90909090909088</v>
      </c>
      <c r="D51" s="26">
        <v>7818.181818181818</v>
      </c>
      <c r="E51" s="26">
        <v>2149.532710280374</v>
      </c>
      <c r="F51" s="26">
        <v>61796.718857466512</v>
      </c>
    </row>
    <row r="52" spans="1:6" x14ac:dyDescent="0.2">
      <c r="A52" s="25">
        <v>40909</v>
      </c>
      <c r="B52" s="26">
        <v>59711.538461538461</v>
      </c>
      <c r="C52" s="26">
        <v>562.5</v>
      </c>
      <c r="D52" s="26">
        <v>7547.1698113207549</v>
      </c>
      <c r="E52" s="26">
        <v>1851.851851851852</v>
      </c>
      <c r="F52" s="26">
        <v>69673.060124711075</v>
      </c>
    </row>
    <row r="53" spans="1:6" x14ac:dyDescent="0.2">
      <c r="A53" s="25">
        <v>40940</v>
      </c>
      <c r="B53" s="26">
        <v>77961.165048543699</v>
      </c>
      <c r="C53" s="26">
        <v>571.42857142857144</v>
      </c>
      <c r="D53" s="26">
        <v>13888.888888888889</v>
      </c>
      <c r="E53" s="26">
        <v>1743.119266055046</v>
      </c>
      <c r="F53" s="26">
        <v>94164.601774916198</v>
      </c>
    </row>
    <row r="54" spans="1:6" x14ac:dyDescent="0.2">
      <c r="A54" s="25">
        <v>40969</v>
      </c>
      <c r="B54" s="26">
        <v>83725.490196078434</v>
      </c>
      <c r="C54" s="26">
        <v>625</v>
      </c>
      <c r="D54" s="26">
        <v>18301.886792452831</v>
      </c>
      <c r="E54" s="26">
        <v>1891.8918918918919</v>
      </c>
      <c r="F54" s="26">
        <v>104544.26888042316</v>
      </c>
    </row>
    <row r="55" spans="1:6" x14ac:dyDescent="0.2">
      <c r="A55" s="25">
        <v>41000</v>
      </c>
      <c r="B55" s="26">
        <v>90297.029702970292</v>
      </c>
      <c r="C55" s="26">
        <v>723.404255319149</v>
      </c>
      <c r="D55" s="26">
        <v>25192.307692307695</v>
      </c>
      <c r="E55" s="26">
        <v>2037.037037037037</v>
      </c>
      <c r="F55" s="26">
        <v>118249.77868763417</v>
      </c>
    </row>
    <row r="56" spans="1:6" x14ac:dyDescent="0.2">
      <c r="A56" s="25">
        <v>41030</v>
      </c>
      <c r="B56" s="26">
        <v>91142.857142857145</v>
      </c>
      <c r="C56" s="26">
        <v>847.82608695652175</v>
      </c>
      <c r="D56" s="26">
        <v>24705.882352941178</v>
      </c>
      <c r="E56" s="26">
        <v>1886.7924528301887</v>
      </c>
      <c r="F56" s="26">
        <v>118583.35803558504</v>
      </c>
    </row>
    <row r="57" spans="1:6" x14ac:dyDescent="0.2">
      <c r="A57" s="25">
        <v>41061</v>
      </c>
      <c r="B57" s="26">
        <v>99320.388349514571</v>
      </c>
      <c r="C57" s="26">
        <v>791.66666666666674</v>
      </c>
      <c r="D57" s="26">
        <v>25306.12244897959</v>
      </c>
      <c r="E57" s="26">
        <v>1944.4444444444446</v>
      </c>
      <c r="F57" s="26">
        <v>127362.62190960527</v>
      </c>
    </row>
    <row r="58" spans="1:6" x14ac:dyDescent="0.2">
      <c r="A58" s="25">
        <v>41091</v>
      </c>
      <c r="B58" s="26">
        <v>93921.568627450994</v>
      </c>
      <c r="C58" s="26">
        <v>744.68085106382978</v>
      </c>
      <c r="D58" s="26">
        <v>27083.333333333332</v>
      </c>
      <c r="E58" s="26">
        <v>2169.8113207547171</v>
      </c>
      <c r="F58" s="26">
        <v>123919.39413260287</v>
      </c>
    </row>
    <row r="59" spans="1:6" x14ac:dyDescent="0.2">
      <c r="A59" s="25">
        <v>41122</v>
      </c>
      <c r="B59" s="26">
        <v>73142.857142857145</v>
      </c>
      <c r="C59" s="26">
        <v>739.13043478260863</v>
      </c>
      <c r="D59" s="26">
        <v>26041.666666666668</v>
      </c>
      <c r="E59" s="26">
        <v>2037.037037037037</v>
      </c>
      <c r="F59" s="26">
        <v>101960.69128134346</v>
      </c>
    </row>
    <row r="60" spans="1:6" x14ac:dyDescent="0.2">
      <c r="A60" s="25">
        <v>41153</v>
      </c>
      <c r="B60" s="26">
        <v>66699.029126213602</v>
      </c>
      <c r="C60" s="26">
        <v>666.66666666666674</v>
      </c>
      <c r="D60" s="26">
        <v>26304.347826086956</v>
      </c>
      <c r="E60" s="26">
        <v>2018.3486238532109</v>
      </c>
      <c r="F60" s="26">
        <v>95688.392242820439</v>
      </c>
    </row>
    <row r="61" spans="1:6" x14ac:dyDescent="0.2">
      <c r="A61" s="25">
        <v>41183</v>
      </c>
      <c r="B61" s="26">
        <v>56476.190476190481</v>
      </c>
      <c r="C61" s="26">
        <v>659.57446808510645</v>
      </c>
      <c r="D61" s="26">
        <v>22558.139534883721</v>
      </c>
      <c r="E61" s="26">
        <v>2072.0720720720719</v>
      </c>
      <c r="F61" s="26">
        <v>81765.976551231375</v>
      </c>
    </row>
    <row r="62" spans="1:6" x14ac:dyDescent="0.2">
      <c r="A62" s="25">
        <v>41214</v>
      </c>
      <c r="B62" s="26">
        <v>51067.961165048546</v>
      </c>
      <c r="C62" s="26">
        <v>625</v>
      </c>
      <c r="D62" s="26">
        <v>14772.727272727274</v>
      </c>
      <c r="E62" s="26">
        <v>2181.818181818182</v>
      </c>
      <c r="F62" s="26">
        <v>68647.506619594002</v>
      </c>
    </row>
    <row r="63" spans="1:6" x14ac:dyDescent="0.2">
      <c r="A63" s="25">
        <v>41244</v>
      </c>
      <c r="B63" s="26">
        <v>46893.203883495145</v>
      </c>
      <c r="C63" s="26">
        <v>608</v>
      </c>
      <c r="D63" s="26">
        <v>6976.7441860465124</v>
      </c>
      <c r="E63" s="26">
        <v>2035.3982300884954</v>
      </c>
      <c r="F63" s="26">
        <v>56509.512966296817</v>
      </c>
    </row>
    <row r="64" spans="1:6" x14ac:dyDescent="0.2">
      <c r="B64" s="26"/>
    </row>
  </sheetData>
  <pageMargins left="0.75" right="0.75" top="1" bottom="1" header="0.5" footer="0.5"/>
  <pageSetup scale="79" orientation="portrait" horizontalDpi="4294967292" verticalDpi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workbookViewId="0">
      <selection activeCell="O33" sqref="O33"/>
    </sheetView>
  </sheetViews>
  <sheetFormatPr defaultColWidth="8.85546875" defaultRowHeight="12.75" x14ac:dyDescent="0.2"/>
  <cols>
    <col min="1" max="1" width="11.140625" style="27" customWidth="1"/>
    <col min="2" max="16384" width="8.85546875" style="23"/>
  </cols>
  <sheetData>
    <row r="1" spans="1:7" x14ac:dyDescent="0.2">
      <c r="A1" s="22" t="s">
        <v>60</v>
      </c>
      <c r="B1" s="22"/>
      <c r="C1" s="22"/>
    </row>
    <row r="3" spans="1:7" ht="13.5" thickBot="1" x14ac:dyDescent="0.25">
      <c r="A3" s="24" t="s">
        <v>16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1</v>
      </c>
    </row>
    <row r="4" spans="1:7" ht="13.5" thickTop="1" x14ac:dyDescent="0.2">
      <c r="A4" s="25">
        <v>39448</v>
      </c>
      <c r="B4" s="26">
        <v>8142.8571428571422</v>
      </c>
      <c r="C4" s="26">
        <v>984</v>
      </c>
      <c r="D4" s="26">
        <v>5090.909090909091</v>
      </c>
      <c r="E4" s="26">
        <v>987</v>
      </c>
      <c r="F4" s="26">
        <v>278</v>
      </c>
      <c r="G4" s="26">
        <f>SUM(B4:F4)</f>
        <v>15482.766233766233</v>
      </c>
    </row>
    <row r="5" spans="1:7" x14ac:dyDescent="0.2">
      <c r="A5" s="25">
        <v>39479</v>
      </c>
      <c r="B5" s="26">
        <v>8591.5492957746483</v>
      </c>
      <c r="C5" s="26">
        <v>1050.5836575875487</v>
      </c>
      <c r="D5" s="26">
        <v>5309.7345132743358</v>
      </c>
      <c r="E5" s="26">
        <v>1090.0473933649289</v>
      </c>
      <c r="F5" s="26">
        <v>283</v>
      </c>
      <c r="G5" s="26">
        <f t="shared" ref="G5:G63" si="0">SUM(B5:F5)</f>
        <v>16324.914860001461</v>
      </c>
    </row>
    <row r="6" spans="1:7" x14ac:dyDescent="0.2">
      <c r="A6" s="25">
        <v>39508</v>
      </c>
      <c r="B6" s="26">
        <v>8630.1369863013697</v>
      </c>
      <c r="C6" s="26">
        <v>1015.625</v>
      </c>
      <c r="D6" s="26">
        <v>6071.4285714285716</v>
      </c>
      <c r="E6" s="26">
        <v>1126.7605633802816</v>
      </c>
      <c r="F6" s="26">
        <v>285</v>
      </c>
      <c r="G6" s="26">
        <f t="shared" si="0"/>
        <v>17128.951121110222</v>
      </c>
    </row>
    <row r="7" spans="1:7" x14ac:dyDescent="0.2">
      <c r="A7" s="25">
        <v>39539</v>
      </c>
      <c r="B7" s="26">
        <v>8947.3684210526317</v>
      </c>
      <c r="C7" s="26">
        <v>1026.6159695817489</v>
      </c>
      <c r="D7" s="26">
        <v>5855.8558558558561</v>
      </c>
      <c r="E7" s="26">
        <v>1209.3023255813953</v>
      </c>
      <c r="F7" s="26">
        <v>288</v>
      </c>
      <c r="G7" s="26">
        <f t="shared" si="0"/>
        <v>17327.142572071632</v>
      </c>
    </row>
    <row r="8" spans="1:7" x14ac:dyDescent="0.2">
      <c r="A8" s="25">
        <v>39569</v>
      </c>
      <c r="B8" s="26">
        <v>8441.5584415584417</v>
      </c>
      <c r="C8" s="26">
        <v>1056.6037735849056</v>
      </c>
      <c r="D8" s="26">
        <v>5272.727272727273</v>
      </c>
      <c r="E8" s="26">
        <v>1220.6572769953052</v>
      </c>
      <c r="F8" s="26">
        <v>286</v>
      </c>
      <c r="G8" s="26">
        <f t="shared" si="0"/>
        <v>16277.546764865925</v>
      </c>
    </row>
    <row r="9" spans="1:7" x14ac:dyDescent="0.2">
      <c r="A9" s="25">
        <v>39600</v>
      </c>
      <c r="B9" s="26">
        <v>7500</v>
      </c>
      <c r="C9" s="26">
        <v>1018.8679245283018</v>
      </c>
      <c r="D9" s="26">
        <v>5315.3153153153153</v>
      </c>
      <c r="E9" s="26">
        <v>1327.0142180094788</v>
      </c>
      <c r="F9" s="26">
        <v>287</v>
      </c>
      <c r="G9" s="26">
        <f t="shared" si="0"/>
        <v>15448.197457853095</v>
      </c>
    </row>
    <row r="10" spans="1:7" x14ac:dyDescent="0.2">
      <c r="A10" s="25">
        <v>39630</v>
      </c>
      <c r="B10" s="26">
        <v>6144.5783132530123</v>
      </c>
      <c r="C10" s="26">
        <v>977.4436090225563</v>
      </c>
      <c r="D10" s="26">
        <v>7169.8113207547176</v>
      </c>
      <c r="E10" s="26">
        <v>1324.2009132420092</v>
      </c>
      <c r="F10" s="26">
        <v>289</v>
      </c>
      <c r="G10" s="26">
        <f t="shared" si="0"/>
        <v>15905.034156272297</v>
      </c>
    </row>
    <row r="11" spans="1:7" x14ac:dyDescent="0.2">
      <c r="A11" s="25">
        <v>39661</v>
      </c>
      <c r="B11" s="26">
        <v>5882.3529411764703</v>
      </c>
      <c r="C11" s="26">
        <v>1056.6037735849056</v>
      </c>
      <c r="D11" s="26">
        <v>5925.9259259259261</v>
      </c>
      <c r="E11" s="26">
        <v>1267.605633802817</v>
      </c>
      <c r="F11" s="26">
        <v>290</v>
      </c>
      <c r="G11" s="26">
        <f t="shared" si="0"/>
        <v>14422.488274490119</v>
      </c>
    </row>
    <row r="12" spans="1:7" x14ac:dyDescent="0.2">
      <c r="A12" s="25">
        <v>39692</v>
      </c>
      <c r="B12" s="26">
        <v>5595.2380952380954</v>
      </c>
      <c r="C12" s="26">
        <v>1086.1423220973782</v>
      </c>
      <c r="D12" s="26">
        <v>6074.7663551401874</v>
      </c>
      <c r="E12" s="26">
        <v>1209.3023255813953</v>
      </c>
      <c r="F12" s="26">
        <v>293</v>
      </c>
      <c r="G12" s="26">
        <f t="shared" si="0"/>
        <v>14258.449098057057</v>
      </c>
    </row>
    <row r="13" spans="1:7" x14ac:dyDescent="0.2">
      <c r="A13" s="25">
        <v>39722</v>
      </c>
      <c r="B13" s="26">
        <v>5232.5581395348845</v>
      </c>
      <c r="C13" s="26">
        <v>1044.7761194029849</v>
      </c>
      <c r="D13" s="26">
        <v>6320.7547169811323</v>
      </c>
      <c r="E13" s="26">
        <v>1168.2242990654206</v>
      </c>
      <c r="F13" s="26">
        <v>295</v>
      </c>
      <c r="G13" s="26">
        <f t="shared" si="0"/>
        <v>14061.313274984424</v>
      </c>
    </row>
    <row r="14" spans="1:7" x14ac:dyDescent="0.2">
      <c r="A14" s="25">
        <v>39753</v>
      </c>
      <c r="B14" s="26">
        <v>4494.3820224719102</v>
      </c>
      <c r="C14" s="26">
        <v>1078.0669144981412</v>
      </c>
      <c r="D14" s="26">
        <v>8380.9523809523816</v>
      </c>
      <c r="E14" s="26">
        <v>1126.7605633802816</v>
      </c>
      <c r="F14" s="26">
        <v>298</v>
      </c>
      <c r="G14" s="26">
        <f t="shared" si="0"/>
        <v>15378.161881302714</v>
      </c>
    </row>
    <row r="15" spans="1:7" x14ac:dyDescent="0.2">
      <c r="A15" s="25">
        <v>39783</v>
      </c>
      <c r="B15" s="26">
        <v>3913.0434782608695</v>
      </c>
      <c r="C15" s="26">
        <v>1029.4117647058822</v>
      </c>
      <c r="D15" s="26">
        <v>7943.9252336448599</v>
      </c>
      <c r="E15" s="26">
        <v>1084.9056603773586</v>
      </c>
      <c r="F15" s="26">
        <v>301</v>
      </c>
      <c r="G15" s="26">
        <f t="shared" si="0"/>
        <v>14272.286136988971</v>
      </c>
    </row>
    <row r="16" spans="1:7" x14ac:dyDescent="0.2">
      <c r="A16" s="25">
        <v>39814</v>
      </c>
      <c r="B16" s="26">
        <v>5937.5</v>
      </c>
      <c r="C16" s="26">
        <v>1172.1611721611721</v>
      </c>
      <c r="D16" s="26">
        <v>5688.0733944954127</v>
      </c>
      <c r="E16" s="26">
        <v>1184.8341232227488</v>
      </c>
      <c r="F16" s="26">
        <v>306</v>
      </c>
      <c r="G16" s="26">
        <f t="shared" si="0"/>
        <v>14288.568689879334</v>
      </c>
    </row>
    <row r="17" spans="1:7" x14ac:dyDescent="0.2">
      <c r="A17" s="25">
        <v>39845</v>
      </c>
      <c r="B17" s="26">
        <v>6632.6530612244906</v>
      </c>
      <c r="C17" s="26">
        <v>1272.7272727272725</v>
      </c>
      <c r="D17" s="26">
        <v>7037.0370370370374</v>
      </c>
      <c r="E17" s="26">
        <v>1285.7142857142858</v>
      </c>
      <c r="F17" s="26">
        <v>302</v>
      </c>
      <c r="G17" s="26">
        <f t="shared" si="0"/>
        <v>16530.131656703088</v>
      </c>
    </row>
    <row r="18" spans="1:7" x14ac:dyDescent="0.2">
      <c r="A18" s="25">
        <v>39873</v>
      </c>
      <c r="B18" s="26">
        <v>7326.7326732673273</v>
      </c>
      <c r="C18" s="26">
        <v>1423.3576642335765</v>
      </c>
      <c r="D18" s="26">
        <v>6981.132075471698</v>
      </c>
      <c r="E18" s="26">
        <v>1285.7142857142858</v>
      </c>
      <c r="F18" s="26">
        <v>303</v>
      </c>
      <c r="G18" s="26">
        <f t="shared" si="0"/>
        <v>17319.936698686888</v>
      </c>
    </row>
    <row r="19" spans="1:7" x14ac:dyDescent="0.2">
      <c r="A19" s="25">
        <v>39904</v>
      </c>
      <c r="B19" s="26">
        <v>8076.9230769230771</v>
      </c>
      <c r="C19" s="26">
        <v>1611.7216117216117</v>
      </c>
      <c r="D19" s="26">
        <v>7500</v>
      </c>
      <c r="E19" s="26">
        <v>1346.1538461538462</v>
      </c>
      <c r="F19" s="26">
        <v>307</v>
      </c>
      <c r="G19" s="26">
        <f t="shared" si="0"/>
        <v>18841.798534798534</v>
      </c>
    </row>
    <row r="20" spans="1:7" x14ac:dyDescent="0.2">
      <c r="A20" s="25">
        <v>39934</v>
      </c>
      <c r="B20" s="26">
        <v>7830.1886792452833</v>
      </c>
      <c r="C20" s="26">
        <v>1727.9411764705881</v>
      </c>
      <c r="D20" s="26">
        <v>6571.4285714285716</v>
      </c>
      <c r="E20" s="26">
        <v>1387.5598086124403</v>
      </c>
      <c r="F20" s="26">
        <v>309</v>
      </c>
      <c r="G20" s="26">
        <f t="shared" si="0"/>
        <v>17826.118235756883</v>
      </c>
    </row>
    <row r="21" spans="1:7" x14ac:dyDescent="0.2">
      <c r="A21" s="25">
        <v>39965</v>
      </c>
      <c r="B21" s="26">
        <v>7102.8037383177571</v>
      </c>
      <c r="C21" s="26">
        <v>1814.8148148148148</v>
      </c>
      <c r="D21" s="26">
        <v>6990.2912621359228</v>
      </c>
      <c r="E21" s="26">
        <v>1449.2753623188407</v>
      </c>
      <c r="F21" s="26">
        <v>312</v>
      </c>
      <c r="G21" s="26">
        <f t="shared" si="0"/>
        <v>17669.185177587337</v>
      </c>
    </row>
    <row r="22" spans="1:7" x14ac:dyDescent="0.2">
      <c r="A22" s="25">
        <v>39995</v>
      </c>
      <c r="B22" s="26">
        <v>6238.5321100917436</v>
      </c>
      <c r="C22" s="26">
        <v>1776</v>
      </c>
      <c r="D22" s="26">
        <v>6666.666666666667</v>
      </c>
      <c r="E22" s="26">
        <v>1490.3846153846155</v>
      </c>
      <c r="F22" s="26">
        <v>315</v>
      </c>
      <c r="G22" s="26">
        <f t="shared" si="0"/>
        <v>16486.583392143024</v>
      </c>
    </row>
    <row r="23" spans="1:7" x14ac:dyDescent="0.2">
      <c r="A23" s="25">
        <v>40026</v>
      </c>
      <c r="B23" s="26">
        <v>6036.0360360360355</v>
      </c>
      <c r="C23" s="26">
        <v>1684.9816849816848</v>
      </c>
      <c r="D23" s="26">
        <v>6761.9047619047624</v>
      </c>
      <c r="E23" s="26">
        <v>1449.2753623188407</v>
      </c>
      <c r="F23" s="26">
        <v>318</v>
      </c>
      <c r="G23" s="26">
        <f t="shared" si="0"/>
        <v>16250.197845241324</v>
      </c>
    </row>
    <row r="24" spans="1:7" x14ac:dyDescent="0.2">
      <c r="A24" s="25">
        <v>40057</v>
      </c>
      <c r="B24" s="26">
        <v>5663.716814159292</v>
      </c>
      <c r="C24" s="26">
        <v>1678.8321167883209</v>
      </c>
      <c r="D24" s="26">
        <v>6634.6153846153848</v>
      </c>
      <c r="E24" s="26">
        <v>1394.2307692307693</v>
      </c>
      <c r="F24" s="26">
        <v>321</v>
      </c>
      <c r="G24" s="26">
        <f t="shared" si="0"/>
        <v>15692.395084793767</v>
      </c>
    </row>
    <row r="25" spans="1:7" x14ac:dyDescent="0.2">
      <c r="A25" s="25">
        <v>40087</v>
      </c>
      <c r="B25" s="26">
        <v>5344.8275862068958</v>
      </c>
      <c r="C25" s="26">
        <v>1617.6470588235293</v>
      </c>
      <c r="D25" s="26">
        <v>6310.6796116504856</v>
      </c>
      <c r="E25" s="26">
        <v>1256.0386473429953</v>
      </c>
      <c r="F25" s="26">
        <v>315</v>
      </c>
      <c r="G25" s="26">
        <f t="shared" si="0"/>
        <v>14844.192904023907</v>
      </c>
    </row>
    <row r="26" spans="1:7" x14ac:dyDescent="0.2">
      <c r="A26" s="25">
        <v>40118</v>
      </c>
      <c r="B26" s="26">
        <v>4830.5084745762706</v>
      </c>
      <c r="C26" s="26">
        <v>1563.6363636363635</v>
      </c>
      <c r="D26" s="26">
        <v>6476.1904761904761</v>
      </c>
      <c r="E26" s="26">
        <v>1213.5922330097087</v>
      </c>
      <c r="F26" s="26">
        <v>318</v>
      </c>
      <c r="G26" s="26">
        <f t="shared" si="0"/>
        <v>14401.927547412819</v>
      </c>
    </row>
    <row r="27" spans="1:7" x14ac:dyDescent="0.2">
      <c r="A27" s="25">
        <v>40148</v>
      </c>
      <c r="B27" s="26">
        <v>4453.7815126050418</v>
      </c>
      <c r="C27" s="26">
        <v>1521.7391304347825</v>
      </c>
      <c r="D27" s="26">
        <v>6250</v>
      </c>
      <c r="E27" s="26">
        <v>1170.7317073170732</v>
      </c>
      <c r="F27" s="26">
        <v>320</v>
      </c>
      <c r="G27" s="26">
        <f t="shared" si="0"/>
        <v>13716.252350356897</v>
      </c>
    </row>
    <row r="28" spans="1:7" x14ac:dyDescent="0.2">
      <c r="A28" s="25">
        <v>40179</v>
      </c>
      <c r="B28" s="26">
        <v>5299.1452991452988</v>
      </c>
      <c r="C28" s="26">
        <v>1834.5323741007192</v>
      </c>
      <c r="D28" s="26">
        <v>5922.3300970873788</v>
      </c>
      <c r="E28" s="26">
        <v>1207.7294685990339</v>
      </c>
      <c r="F28" s="26">
        <v>333.33333333333337</v>
      </c>
      <c r="G28" s="26">
        <f t="shared" si="0"/>
        <v>14597.070572265766</v>
      </c>
    </row>
    <row r="29" spans="1:7" x14ac:dyDescent="0.2">
      <c r="A29" s="25">
        <v>40210</v>
      </c>
      <c r="B29" s="26">
        <v>6528.9256198347121</v>
      </c>
      <c r="C29" s="26">
        <v>2114.6953405017921</v>
      </c>
      <c r="D29" s="26">
        <v>6666.666666666667</v>
      </c>
      <c r="E29" s="26">
        <v>1213.5922330097087</v>
      </c>
      <c r="F29" s="26">
        <v>312.5</v>
      </c>
      <c r="G29" s="26">
        <f t="shared" si="0"/>
        <v>16836.379860012879</v>
      </c>
    </row>
    <row r="30" spans="1:7" x14ac:dyDescent="0.2">
      <c r="A30" s="25">
        <v>40238</v>
      </c>
      <c r="B30" s="26">
        <v>7120</v>
      </c>
      <c r="C30" s="26">
        <v>2202.1660649819491</v>
      </c>
      <c r="D30" s="26">
        <v>7227.7227722772286</v>
      </c>
      <c r="E30" s="26">
        <v>1256.0386473429953</v>
      </c>
      <c r="F30" s="26">
        <v>606.06060606060601</v>
      </c>
      <c r="G30" s="26">
        <f t="shared" si="0"/>
        <v>18411.98809066278</v>
      </c>
    </row>
    <row r="31" spans="1:7" x14ac:dyDescent="0.2">
      <c r="A31" s="25">
        <v>40269</v>
      </c>
      <c r="B31" s="26">
        <v>7619.0476190476193</v>
      </c>
      <c r="C31" s="26">
        <v>2150.5376344086021</v>
      </c>
      <c r="D31" s="26">
        <v>8200</v>
      </c>
      <c r="E31" s="26">
        <v>1310.6796116504854</v>
      </c>
      <c r="F31" s="26">
        <v>571.42857142857133</v>
      </c>
      <c r="G31" s="26">
        <f t="shared" si="0"/>
        <v>19851.693436535279</v>
      </c>
    </row>
    <row r="32" spans="1:7" x14ac:dyDescent="0.2">
      <c r="A32" s="25">
        <v>40299</v>
      </c>
      <c r="B32" s="26">
        <v>8387.0967741935492</v>
      </c>
      <c r="C32" s="26">
        <v>2214.2857142857142</v>
      </c>
      <c r="D32" s="26">
        <v>7941.176470588236</v>
      </c>
      <c r="E32" s="26">
        <v>1414.6341463414635</v>
      </c>
      <c r="F32" s="26">
        <v>555.55555555555554</v>
      </c>
      <c r="G32" s="26">
        <f t="shared" si="0"/>
        <v>20512.74866096452</v>
      </c>
    </row>
    <row r="33" spans="1:7" x14ac:dyDescent="0.2">
      <c r="A33" s="25">
        <v>40330</v>
      </c>
      <c r="B33" s="26">
        <v>8110.2362204724404</v>
      </c>
      <c r="C33" s="26">
        <v>2277.5800711743768</v>
      </c>
      <c r="D33" s="26">
        <v>7920.7920792079212</v>
      </c>
      <c r="E33" s="26">
        <v>1519.607843137255</v>
      </c>
      <c r="F33" s="26">
        <v>526.31578947368428</v>
      </c>
      <c r="G33" s="26">
        <f t="shared" si="0"/>
        <v>20354.532003465676</v>
      </c>
    </row>
    <row r="34" spans="1:7" x14ac:dyDescent="0.2">
      <c r="A34" s="25">
        <v>40360</v>
      </c>
      <c r="B34" s="26">
        <v>7751.937984496124</v>
      </c>
      <c r="C34" s="26">
        <v>2099.6441281138787</v>
      </c>
      <c r="D34" s="26">
        <v>7676.7676767676767</v>
      </c>
      <c r="E34" s="26">
        <v>1674.8768472906402</v>
      </c>
      <c r="F34" s="26">
        <v>512.82051282051282</v>
      </c>
      <c r="G34" s="26">
        <f t="shared" si="0"/>
        <v>19716.047149488833</v>
      </c>
    </row>
    <row r="35" spans="1:7" x14ac:dyDescent="0.2">
      <c r="A35" s="25">
        <v>40391</v>
      </c>
      <c r="B35" s="26">
        <v>6893.939393939394</v>
      </c>
      <c r="C35" s="26">
        <v>2127.6595744680853</v>
      </c>
      <c r="D35" s="26">
        <v>7200</v>
      </c>
      <c r="E35" s="26">
        <v>1584.158415841584</v>
      </c>
      <c r="F35" s="26">
        <v>769.23076923076928</v>
      </c>
      <c r="G35" s="26">
        <f t="shared" si="0"/>
        <v>18574.988153479833</v>
      </c>
    </row>
    <row r="36" spans="1:7" x14ac:dyDescent="0.2">
      <c r="A36" s="25">
        <v>40422</v>
      </c>
      <c r="B36" s="26">
        <v>6015.0375939849619</v>
      </c>
      <c r="C36" s="26">
        <v>2367.4911660777389</v>
      </c>
      <c r="D36" s="26">
        <v>6734.6938775510198</v>
      </c>
      <c r="E36" s="26">
        <v>1527.0935960591132</v>
      </c>
      <c r="F36" s="26">
        <v>750</v>
      </c>
      <c r="G36" s="26">
        <f t="shared" si="0"/>
        <v>17394.316233672835</v>
      </c>
    </row>
    <row r="37" spans="1:7" x14ac:dyDescent="0.2">
      <c r="A37" s="25">
        <v>40452</v>
      </c>
      <c r="B37" s="26">
        <v>5367.6470588235288</v>
      </c>
      <c r="C37" s="26">
        <v>2210.5263157894738</v>
      </c>
      <c r="D37" s="26">
        <v>6494.8453608247419</v>
      </c>
      <c r="E37" s="26">
        <v>1421.5686274509806</v>
      </c>
      <c r="F37" s="26">
        <v>731.70731707317077</v>
      </c>
      <c r="G37" s="26">
        <f t="shared" si="0"/>
        <v>16226.294679961897</v>
      </c>
    </row>
    <row r="38" spans="1:7" x14ac:dyDescent="0.2">
      <c r="A38" s="25">
        <v>40483</v>
      </c>
      <c r="B38" s="26">
        <v>4964.0287769784172</v>
      </c>
      <c r="C38" s="26">
        <v>2482.5174825174827</v>
      </c>
      <c r="D38" s="26">
        <v>6060.6060606060601</v>
      </c>
      <c r="E38" s="26">
        <v>1365.8536585365855</v>
      </c>
      <c r="F38" s="26">
        <v>714.28571428571433</v>
      </c>
      <c r="G38" s="26">
        <f t="shared" si="0"/>
        <v>15587.291692924258</v>
      </c>
    </row>
    <row r="39" spans="1:7" x14ac:dyDescent="0.2">
      <c r="A39" s="25">
        <v>40513</v>
      </c>
      <c r="B39" s="26">
        <v>4444.4444444444443</v>
      </c>
      <c r="C39" s="26">
        <v>1986.0627177700351</v>
      </c>
      <c r="D39" s="26">
        <v>5816.3265306122448</v>
      </c>
      <c r="E39" s="26">
        <v>1262.1359223300972</v>
      </c>
      <c r="F39" s="26">
        <v>697.67441860465124</v>
      </c>
      <c r="G39" s="26">
        <f t="shared" si="0"/>
        <v>14206.644033761471</v>
      </c>
    </row>
    <row r="40" spans="1:7" x14ac:dyDescent="0.2">
      <c r="A40" s="25">
        <v>40544</v>
      </c>
      <c r="B40" s="26">
        <v>5000</v>
      </c>
      <c r="C40" s="26">
        <v>2256.9444444444448</v>
      </c>
      <c r="D40" s="26">
        <v>5050.5050505050503</v>
      </c>
      <c r="E40" s="26">
        <v>1372.5490196078433</v>
      </c>
      <c r="F40" s="26">
        <v>714.28571428571433</v>
      </c>
      <c r="G40" s="26">
        <f t="shared" si="0"/>
        <v>14394.284228843051</v>
      </c>
    </row>
    <row r="41" spans="1:7" x14ac:dyDescent="0.2">
      <c r="A41" s="25">
        <v>40575</v>
      </c>
      <c r="B41" s="26">
        <v>6283.7837837837833</v>
      </c>
      <c r="C41" s="26">
        <v>2352.9411764705883</v>
      </c>
      <c r="D41" s="26">
        <v>6082.4742268041236</v>
      </c>
      <c r="E41" s="26">
        <v>1435.6435643564355</v>
      </c>
      <c r="F41" s="26">
        <v>1063</v>
      </c>
      <c r="G41" s="26">
        <f t="shared" si="0"/>
        <v>17217.84275141493</v>
      </c>
    </row>
    <row r="42" spans="1:7" x14ac:dyDescent="0.2">
      <c r="A42" s="25">
        <v>40603</v>
      </c>
      <c r="B42" s="26">
        <v>7785.2348993288579</v>
      </c>
      <c r="C42" s="26">
        <v>2456.7474048442909</v>
      </c>
      <c r="D42" s="26">
        <v>6326.5306122448974</v>
      </c>
      <c r="E42" s="26">
        <v>1477.8325123152708</v>
      </c>
      <c r="F42" s="26">
        <v>1264</v>
      </c>
      <c r="G42" s="26">
        <f t="shared" si="0"/>
        <v>19310.345428733319</v>
      </c>
    </row>
    <row r="43" spans="1:7" x14ac:dyDescent="0.2">
      <c r="A43" s="25">
        <v>40634</v>
      </c>
      <c r="B43" s="26">
        <v>9934.21052631579</v>
      </c>
      <c r="C43" s="26">
        <v>2517.2413793103451</v>
      </c>
      <c r="D43" s="26">
        <v>7604.1666666666661</v>
      </c>
      <c r="E43" s="26">
        <v>1512.1951219512196</v>
      </c>
      <c r="F43" s="26">
        <v>1333.3333333333335</v>
      </c>
      <c r="G43" s="26">
        <f t="shared" si="0"/>
        <v>22901.14702757735</v>
      </c>
    </row>
    <row r="44" spans="1:7" x14ac:dyDescent="0.2">
      <c r="A44" s="25">
        <v>40664</v>
      </c>
      <c r="B44" s="26">
        <v>10645.161290322581</v>
      </c>
      <c r="C44" s="26">
        <v>2611.6838487972509</v>
      </c>
      <c r="D44" s="26">
        <v>7789.4736842105258</v>
      </c>
      <c r="E44" s="26">
        <v>1641.7910447761194</v>
      </c>
      <c r="F44" s="26">
        <v>1555.5555555555557</v>
      </c>
      <c r="G44" s="26">
        <f t="shared" si="0"/>
        <v>24243.665423662034</v>
      </c>
    </row>
    <row r="45" spans="1:7" x14ac:dyDescent="0.2">
      <c r="A45" s="25">
        <v>40695</v>
      </c>
      <c r="B45" s="26">
        <v>9491</v>
      </c>
      <c r="C45" s="26">
        <v>2749.1408934707906</v>
      </c>
      <c r="D45" s="26">
        <v>7346.9387755102034</v>
      </c>
      <c r="E45" s="26">
        <v>1666.6666666666667</v>
      </c>
      <c r="F45" s="26">
        <v>1739.1304347826087</v>
      </c>
      <c r="G45" s="26">
        <f t="shared" si="0"/>
        <v>22992.87677043027</v>
      </c>
    </row>
    <row r="46" spans="1:7" x14ac:dyDescent="0.2">
      <c r="A46" s="25">
        <v>40725</v>
      </c>
      <c r="B46" s="26">
        <v>9182.3899371069183</v>
      </c>
      <c r="C46" s="26">
        <v>2886.5979381443299</v>
      </c>
      <c r="D46" s="26">
        <v>6979.166666666667</v>
      </c>
      <c r="E46" s="26">
        <v>1732.6732673267325</v>
      </c>
      <c r="F46" s="26">
        <v>1702.127659574468</v>
      </c>
      <c r="G46" s="26">
        <f t="shared" si="0"/>
        <v>22482.955468819117</v>
      </c>
    </row>
    <row r="47" spans="1:7" x14ac:dyDescent="0.2">
      <c r="A47" s="25">
        <v>40756</v>
      </c>
      <c r="B47" s="26">
        <v>8527.6073619631898</v>
      </c>
      <c r="C47" s="26">
        <v>2832.764505119454</v>
      </c>
      <c r="D47" s="26">
        <v>6489.3617021276596</v>
      </c>
      <c r="E47" s="26">
        <v>1700</v>
      </c>
      <c r="F47" s="26">
        <v>1914.8936170212767</v>
      </c>
      <c r="G47" s="26">
        <f t="shared" si="0"/>
        <v>21464.627186231581</v>
      </c>
    </row>
    <row r="48" spans="1:7" x14ac:dyDescent="0.2">
      <c r="A48" s="25">
        <v>40787</v>
      </c>
      <c r="B48" s="26">
        <v>8292.6829268292677</v>
      </c>
      <c r="C48" s="26">
        <v>2789.1156462585036</v>
      </c>
      <c r="D48" s="26">
        <v>6315.7894736842109</v>
      </c>
      <c r="E48" s="26">
        <v>1641.7910447761194</v>
      </c>
      <c r="F48" s="26">
        <v>2083.3333333333335</v>
      </c>
      <c r="G48" s="26">
        <f t="shared" si="0"/>
        <v>21122.712424881436</v>
      </c>
    </row>
    <row r="49" spans="1:7" x14ac:dyDescent="0.2">
      <c r="A49" s="25">
        <v>40817</v>
      </c>
      <c r="B49" s="26">
        <v>8220.8588957055217</v>
      </c>
      <c r="C49" s="26">
        <v>2764.5051194539251</v>
      </c>
      <c r="D49" s="26">
        <v>5833.333333333333</v>
      </c>
      <c r="E49" s="26">
        <v>1576.3546798029556</v>
      </c>
      <c r="F49" s="26">
        <v>2127.6595744680849</v>
      </c>
      <c r="G49" s="26">
        <f t="shared" si="0"/>
        <v>20522.711602763822</v>
      </c>
    </row>
    <row r="50" spans="1:7" x14ac:dyDescent="0.2">
      <c r="A50" s="25">
        <v>40848</v>
      </c>
      <c r="B50" s="26">
        <v>7469.8795180722891</v>
      </c>
      <c r="C50" s="26">
        <v>2745.7627118644068</v>
      </c>
      <c r="D50" s="26">
        <v>5789.4736842105267</v>
      </c>
      <c r="E50" s="26">
        <v>1492.5373134328358</v>
      </c>
      <c r="F50" s="26">
        <v>2291.6666666666665</v>
      </c>
      <c r="G50" s="26">
        <f t="shared" si="0"/>
        <v>19789.319894246728</v>
      </c>
    </row>
    <row r="51" spans="1:7" x14ac:dyDescent="0.2">
      <c r="A51" s="25">
        <v>40878</v>
      </c>
      <c r="B51" s="26">
        <v>6508.8757396449701</v>
      </c>
      <c r="C51" s="26">
        <v>2533.7837837837837</v>
      </c>
      <c r="D51" s="26">
        <v>5591.3978494623652</v>
      </c>
      <c r="E51" s="26">
        <v>1450</v>
      </c>
      <c r="F51" s="26">
        <v>2244.8979591836733</v>
      </c>
      <c r="G51" s="26">
        <f t="shared" si="0"/>
        <v>18328.955332074791</v>
      </c>
    </row>
    <row r="52" spans="1:7" x14ac:dyDescent="0.2">
      <c r="A52" s="25">
        <v>40909</v>
      </c>
      <c r="B52" s="26">
        <v>7267.4418604651155</v>
      </c>
      <c r="C52" s="26">
        <v>2635.1351351351354</v>
      </c>
      <c r="D52" s="26">
        <v>5106.3829787234044</v>
      </c>
      <c r="E52" s="26">
        <v>1010.10101010101</v>
      </c>
      <c r="F52" s="26">
        <v>2291.6666666666665</v>
      </c>
      <c r="G52" s="26">
        <f t="shared" si="0"/>
        <v>18310.727651091333</v>
      </c>
    </row>
    <row r="53" spans="1:7" x14ac:dyDescent="0.2">
      <c r="A53" s="25">
        <v>40940</v>
      </c>
      <c r="B53" s="26">
        <v>8806.8181818181802</v>
      </c>
      <c r="C53" s="26">
        <v>2702.7027027027029</v>
      </c>
      <c r="D53" s="26">
        <v>5473.6842105263158</v>
      </c>
      <c r="E53" s="26">
        <v>1044.7761194029849</v>
      </c>
      <c r="F53" s="26">
        <v>2448.9795918367345</v>
      </c>
      <c r="G53" s="26">
        <f t="shared" si="0"/>
        <v>20476.960806286919</v>
      </c>
    </row>
    <row r="54" spans="1:7" x14ac:dyDescent="0.2">
      <c r="A54" s="25">
        <v>40969</v>
      </c>
      <c r="B54" s="26">
        <v>10167.597765363127</v>
      </c>
      <c r="C54" s="26">
        <v>2794.6127946127949</v>
      </c>
      <c r="D54" s="26">
        <v>6021.5053763440865</v>
      </c>
      <c r="E54" s="26">
        <v>1105.5276381909548</v>
      </c>
      <c r="F54" s="26">
        <v>2400</v>
      </c>
      <c r="G54" s="26">
        <f t="shared" si="0"/>
        <v>22489.243574510961</v>
      </c>
    </row>
    <row r="55" spans="1:7" x14ac:dyDescent="0.2">
      <c r="A55" s="25">
        <v>41000</v>
      </c>
      <c r="B55" s="26">
        <v>11043.956043956043</v>
      </c>
      <c r="C55" s="26">
        <v>2996.6329966329968</v>
      </c>
      <c r="D55" s="26">
        <v>6063.8297872340427</v>
      </c>
      <c r="E55" s="26">
        <v>1150</v>
      </c>
      <c r="F55" s="26">
        <v>2352.9411764705883</v>
      </c>
      <c r="G55" s="26">
        <f t="shared" si="0"/>
        <v>23607.360004293667</v>
      </c>
    </row>
    <row r="56" spans="1:7" x14ac:dyDescent="0.2">
      <c r="A56" s="25">
        <v>41030</v>
      </c>
      <c r="B56" s="26">
        <v>12119.565217391304</v>
      </c>
      <c r="C56" s="26">
        <v>3131.3131313131316</v>
      </c>
      <c r="D56" s="26">
        <v>6344.0860215053763</v>
      </c>
      <c r="E56" s="26">
        <v>1243.7810945273632</v>
      </c>
      <c r="F56" s="26">
        <v>2600</v>
      </c>
      <c r="G56" s="26">
        <f t="shared" si="0"/>
        <v>25438.745464737174</v>
      </c>
    </row>
    <row r="57" spans="1:7" x14ac:dyDescent="0.2">
      <c r="A57" s="25">
        <v>41061</v>
      </c>
      <c r="B57" s="26">
        <v>13459.45945945946</v>
      </c>
      <c r="C57" s="26">
        <v>3310.8108108108108</v>
      </c>
      <c r="D57" s="26">
        <v>6593.4065934065939</v>
      </c>
      <c r="E57" s="26">
        <v>1356.7839195979898</v>
      </c>
      <c r="F57" s="26">
        <v>2653.0612244897957</v>
      </c>
      <c r="G57" s="26">
        <f t="shared" si="0"/>
        <v>27373.522007764652</v>
      </c>
    </row>
    <row r="58" spans="1:7" x14ac:dyDescent="0.2">
      <c r="A58" s="25">
        <v>41091</v>
      </c>
      <c r="B58" s="26">
        <v>13048.128342245989</v>
      </c>
      <c r="C58" s="26">
        <v>3389.8305084745766</v>
      </c>
      <c r="D58" s="26">
        <v>6304.347826086957</v>
      </c>
      <c r="E58" s="26">
        <v>1421.3197969543146</v>
      </c>
      <c r="F58" s="26">
        <v>2600</v>
      </c>
      <c r="G58" s="26">
        <f t="shared" si="0"/>
        <v>26763.626473761837</v>
      </c>
    </row>
    <row r="59" spans="1:7" x14ac:dyDescent="0.2">
      <c r="A59" s="25">
        <v>41122</v>
      </c>
      <c r="B59" s="26">
        <v>12275.132275132275</v>
      </c>
      <c r="C59" s="26">
        <v>3277.0270270270271</v>
      </c>
      <c r="D59" s="26">
        <v>6063.8297872340427</v>
      </c>
      <c r="E59" s="26">
        <v>1262.6262626262626</v>
      </c>
      <c r="F59" s="26">
        <v>2549.0196078431372</v>
      </c>
      <c r="G59" s="26">
        <f t="shared" si="0"/>
        <v>25427.634959862742</v>
      </c>
    </row>
    <row r="60" spans="1:7" x14ac:dyDescent="0.2">
      <c r="A60" s="25">
        <v>41153</v>
      </c>
      <c r="B60" s="26">
        <v>11347.150259067357</v>
      </c>
      <c r="C60" s="26">
        <v>3232.3232323232323</v>
      </c>
      <c r="D60" s="26">
        <v>5789.4736842105267</v>
      </c>
      <c r="E60" s="26">
        <v>1173.4693877551019</v>
      </c>
      <c r="F60" s="26">
        <v>2452.8301886792451</v>
      </c>
      <c r="G60" s="26">
        <f t="shared" si="0"/>
        <v>23995.246752035462</v>
      </c>
    </row>
    <row r="61" spans="1:7" x14ac:dyDescent="0.2">
      <c r="A61" s="25">
        <v>41183</v>
      </c>
      <c r="B61" s="26">
        <v>10666.666666666666</v>
      </c>
      <c r="C61" s="26">
        <v>3131.3131313131316</v>
      </c>
      <c r="D61" s="26">
        <v>5698.9247311827958</v>
      </c>
      <c r="E61" s="26">
        <v>1128.2051282051282</v>
      </c>
      <c r="F61" s="26">
        <v>2517</v>
      </c>
      <c r="G61" s="26">
        <f t="shared" si="0"/>
        <v>23142.109657367724</v>
      </c>
    </row>
    <row r="62" spans="1:7" x14ac:dyDescent="0.2">
      <c r="A62" s="25">
        <v>41214</v>
      </c>
      <c r="B62" s="26">
        <v>10459.183673469388</v>
      </c>
      <c r="C62" s="26">
        <v>3087.2483221476509</v>
      </c>
      <c r="D62" s="26">
        <v>5604.3956043956041</v>
      </c>
      <c r="E62" s="26">
        <v>974.35897435897436</v>
      </c>
      <c r="F62" s="26">
        <v>2541</v>
      </c>
      <c r="G62" s="26">
        <f t="shared" si="0"/>
        <v>22666.186574371615</v>
      </c>
    </row>
    <row r="63" spans="1:7" x14ac:dyDescent="0.2">
      <c r="A63" s="25">
        <v>41244</v>
      </c>
      <c r="B63" s="26">
        <v>10082</v>
      </c>
      <c r="C63" s="26">
        <v>3030.3030303030305</v>
      </c>
      <c r="D63" s="26">
        <v>5444.4444444444443</v>
      </c>
      <c r="E63" s="26">
        <v>979.38144329896909</v>
      </c>
      <c r="F63" s="26">
        <v>2452.8301886792451</v>
      </c>
      <c r="G63" s="26">
        <f t="shared" si="0"/>
        <v>21988.959106725684</v>
      </c>
    </row>
  </sheetData>
  <pageMargins left="0.75" right="0.75" top="1" bottom="1" header="0.5" footer="0.5"/>
  <pageSetup scale="79" orientation="portrait" horizontalDpi="4294967292" verticalDpi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Normal="100" workbookViewId="0">
      <selection activeCell="C3" sqref="C3"/>
    </sheetView>
  </sheetViews>
  <sheetFormatPr defaultColWidth="11.42578125" defaultRowHeight="12.75" x14ac:dyDescent="0.2"/>
  <cols>
    <col min="1" max="1" width="12.140625" style="27" customWidth="1"/>
    <col min="2" max="2" width="8.42578125" style="23" customWidth="1"/>
    <col min="3" max="3" width="8.5703125" style="23" customWidth="1"/>
    <col min="4" max="16384" width="11.42578125" style="23"/>
  </cols>
  <sheetData>
    <row r="1" spans="1:3" x14ac:dyDescent="0.2">
      <c r="A1" s="22" t="s">
        <v>78</v>
      </c>
      <c r="B1" s="22"/>
    </row>
    <row r="2" spans="1:3" x14ac:dyDescent="0.2">
      <c r="B2" s="27"/>
    </row>
    <row r="3" spans="1:3" ht="13.5" thickBot="1" x14ac:dyDescent="0.25">
      <c r="A3" s="24" t="s">
        <v>16</v>
      </c>
      <c r="B3" s="24" t="s">
        <v>79</v>
      </c>
      <c r="C3" s="24" t="s">
        <v>80</v>
      </c>
    </row>
    <row r="4" spans="1:3" ht="13.5" thickTop="1" x14ac:dyDescent="0.2">
      <c r="A4" s="25">
        <v>39448</v>
      </c>
      <c r="B4" s="7">
        <v>1750</v>
      </c>
      <c r="C4" s="7">
        <v>50</v>
      </c>
    </row>
    <row r="5" spans="1:3" x14ac:dyDescent="0.2">
      <c r="A5" s="25">
        <v>39479</v>
      </c>
      <c r="B5" s="7">
        <v>1755</v>
      </c>
      <c r="C5" s="7">
        <v>50</v>
      </c>
    </row>
    <row r="6" spans="1:3" x14ac:dyDescent="0.2">
      <c r="A6" s="25">
        <v>39508</v>
      </c>
      <c r="B6" s="7">
        <v>1763</v>
      </c>
      <c r="C6" s="7">
        <v>51</v>
      </c>
    </row>
    <row r="7" spans="1:3" x14ac:dyDescent="0.2">
      <c r="A7" s="25">
        <v>39539</v>
      </c>
      <c r="B7" s="7">
        <v>1770</v>
      </c>
      <c r="C7" s="7">
        <v>51</v>
      </c>
    </row>
    <row r="8" spans="1:3" x14ac:dyDescent="0.2">
      <c r="A8" s="25">
        <v>39569</v>
      </c>
      <c r="B8" s="7">
        <v>1778</v>
      </c>
      <c r="C8" s="7">
        <v>51</v>
      </c>
    </row>
    <row r="9" spans="1:3" x14ac:dyDescent="0.2">
      <c r="A9" s="25">
        <v>39600</v>
      </c>
      <c r="B9" s="7">
        <v>1785</v>
      </c>
      <c r="C9" s="7">
        <v>51</v>
      </c>
    </row>
    <row r="10" spans="1:3" x14ac:dyDescent="0.2">
      <c r="A10" s="25">
        <v>39630</v>
      </c>
      <c r="B10" s="7">
        <v>1792</v>
      </c>
      <c r="C10" s="7">
        <v>51</v>
      </c>
    </row>
    <row r="11" spans="1:3" x14ac:dyDescent="0.2">
      <c r="A11" s="25">
        <v>39661</v>
      </c>
      <c r="B11" s="7">
        <v>1795</v>
      </c>
      <c r="C11" s="7">
        <v>51</v>
      </c>
    </row>
    <row r="12" spans="1:3" x14ac:dyDescent="0.2">
      <c r="A12" s="25">
        <v>39692</v>
      </c>
      <c r="B12" s="7">
        <v>1801</v>
      </c>
      <c r="C12" s="7">
        <v>52</v>
      </c>
    </row>
    <row r="13" spans="1:3" x14ac:dyDescent="0.2">
      <c r="A13" s="25">
        <v>39722</v>
      </c>
      <c r="B13" s="7">
        <v>1804</v>
      </c>
      <c r="C13" s="7">
        <v>52</v>
      </c>
    </row>
    <row r="14" spans="1:3" x14ac:dyDescent="0.2">
      <c r="A14" s="25">
        <v>39753</v>
      </c>
      <c r="B14" s="7">
        <v>1810</v>
      </c>
      <c r="C14" s="7">
        <v>52</v>
      </c>
    </row>
    <row r="15" spans="1:3" x14ac:dyDescent="0.2">
      <c r="A15" s="25">
        <v>39783</v>
      </c>
      <c r="B15" s="7">
        <v>1813</v>
      </c>
      <c r="C15" s="7">
        <v>52</v>
      </c>
    </row>
    <row r="16" spans="1:3" x14ac:dyDescent="0.2">
      <c r="A16" s="25">
        <v>39814</v>
      </c>
      <c r="B16" s="7">
        <v>1835</v>
      </c>
      <c r="C16" s="7">
        <v>55</v>
      </c>
    </row>
    <row r="17" spans="1:3" x14ac:dyDescent="0.2">
      <c r="A17" s="25">
        <v>39845</v>
      </c>
      <c r="B17" s="7">
        <v>1841</v>
      </c>
      <c r="C17" s="7">
        <v>55</v>
      </c>
    </row>
    <row r="18" spans="1:3" x14ac:dyDescent="0.2">
      <c r="A18" s="25">
        <v>39873</v>
      </c>
      <c r="B18" s="7">
        <v>1848</v>
      </c>
      <c r="C18" s="7">
        <v>55</v>
      </c>
    </row>
    <row r="19" spans="1:3" x14ac:dyDescent="0.2">
      <c r="A19" s="25">
        <v>39904</v>
      </c>
      <c r="B19" s="7">
        <v>1854</v>
      </c>
      <c r="C19" s="7">
        <v>55</v>
      </c>
    </row>
    <row r="20" spans="1:3" x14ac:dyDescent="0.2">
      <c r="A20" s="25">
        <v>39934</v>
      </c>
      <c r="B20" s="7">
        <v>1860</v>
      </c>
      <c r="C20" s="7">
        <v>56</v>
      </c>
    </row>
    <row r="21" spans="1:3" x14ac:dyDescent="0.2">
      <c r="A21" s="25">
        <v>39965</v>
      </c>
      <c r="B21" s="7">
        <v>1866</v>
      </c>
      <c r="C21" s="7">
        <v>56</v>
      </c>
    </row>
    <row r="22" spans="1:3" x14ac:dyDescent="0.2">
      <c r="A22" s="25">
        <v>39995</v>
      </c>
      <c r="B22" s="7">
        <v>1872</v>
      </c>
      <c r="C22" s="7">
        <v>56</v>
      </c>
    </row>
    <row r="23" spans="1:3" x14ac:dyDescent="0.2">
      <c r="A23" s="25">
        <v>40026</v>
      </c>
      <c r="B23" s="7">
        <v>1878</v>
      </c>
      <c r="C23" s="7">
        <v>56</v>
      </c>
    </row>
    <row r="24" spans="1:3" x14ac:dyDescent="0.2">
      <c r="A24" s="25">
        <v>40057</v>
      </c>
      <c r="B24" s="7">
        <v>1885</v>
      </c>
      <c r="C24" s="7">
        <v>56</v>
      </c>
    </row>
    <row r="25" spans="1:3" x14ac:dyDescent="0.2">
      <c r="A25" s="25">
        <v>40087</v>
      </c>
      <c r="B25" s="7">
        <v>1892</v>
      </c>
      <c r="C25" s="7">
        <v>57</v>
      </c>
    </row>
    <row r="26" spans="1:3" x14ac:dyDescent="0.2">
      <c r="A26" s="25">
        <v>40118</v>
      </c>
      <c r="B26" s="7">
        <v>1897</v>
      </c>
      <c r="C26" s="7">
        <v>57</v>
      </c>
    </row>
    <row r="27" spans="1:3" x14ac:dyDescent="0.2">
      <c r="A27" s="25">
        <v>40148</v>
      </c>
      <c r="B27" s="7">
        <v>1903</v>
      </c>
      <c r="C27" s="7">
        <v>57</v>
      </c>
    </row>
    <row r="28" spans="1:3" x14ac:dyDescent="0.2">
      <c r="A28" s="25">
        <v>40179</v>
      </c>
      <c r="B28" s="7">
        <v>1925</v>
      </c>
      <c r="C28" s="7">
        <v>59</v>
      </c>
    </row>
    <row r="29" spans="1:3" x14ac:dyDescent="0.2">
      <c r="A29" s="25">
        <v>40210</v>
      </c>
      <c r="B29" s="7">
        <v>1931</v>
      </c>
      <c r="C29" s="7">
        <v>59</v>
      </c>
    </row>
    <row r="30" spans="1:3" x14ac:dyDescent="0.2">
      <c r="A30" s="25">
        <v>40238</v>
      </c>
      <c r="B30" s="7">
        <v>1938</v>
      </c>
      <c r="C30" s="7">
        <v>59</v>
      </c>
    </row>
    <row r="31" spans="1:3" x14ac:dyDescent="0.2">
      <c r="A31" s="25">
        <v>40269</v>
      </c>
      <c r="B31" s="7">
        <v>1944</v>
      </c>
      <c r="C31" s="7">
        <v>59</v>
      </c>
    </row>
    <row r="32" spans="1:3" x14ac:dyDescent="0.2">
      <c r="A32" s="25">
        <v>40299</v>
      </c>
      <c r="B32" s="7">
        <v>1950</v>
      </c>
      <c r="C32" s="7">
        <v>59</v>
      </c>
    </row>
    <row r="33" spans="1:3" x14ac:dyDescent="0.2">
      <c r="A33" s="25">
        <v>40330</v>
      </c>
      <c r="B33" s="7">
        <v>1956</v>
      </c>
      <c r="C33" s="7">
        <v>60</v>
      </c>
    </row>
    <row r="34" spans="1:3" x14ac:dyDescent="0.2">
      <c r="A34" s="25">
        <v>40360</v>
      </c>
      <c r="B34" s="7">
        <v>1963</v>
      </c>
      <c r="C34" s="7">
        <v>60</v>
      </c>
    </row>
    <row r="35" spans="1:3" x14ac:dyDescent="0.2">
      <c r="A35" s="25">
        <v>40391</v>
      </c>
      <c r="B35" s="7">
        <v>1969</v>
      </c>
      <c r="C35" s="7">
        <v>60</v>
      </c>
    </row>
    <row r="36" spans="1:3" x14ac:dyDescent="0.2">
      <c r="A36" s="25">
        <v>40422</v>
      </c>
      <c r="B36" s="7">
        <v>1976</v>
      </c>
      <c r="C36" s="7">
        <v>60</v>
      </c>
    </row>
    <row r="37" spans="1:3" x14ac:dyDescent="0.2">
      <c r="A37" s="25">
        <v>40452</v>
      </c>
      <c r="B37" s="7">
        <v>1983</v>
      </c>
      <c r="C37" s="7">
        <v>60</v>
      </c>
    </row>
    <row r="38" spans="1:3" x14ac:dyDescent="0.2">
      <c r="A38" s="25">
        <v>40483</v>
      </c>
      <c r="B38" s="7">
        <v>1990</v>
      </c>
      <c r="C38" s="7">
        <v>61</v>
      </c>
    </row>
    <row r="39" spans="1:3" x14ac:dyDescent="0.2">
      <c r="A39" s="25">
        <v>40513</v>
      </c>
      <c r="B39" s="7">
        <v>1996</v>
      </c>
      <c r="C39" s="7">
        <v>61</v>
      </c>
    </row>
    <row r="40" spans="1:3" x14ac:dyDescent="0.2">
      <c r="A40" s="25">
        <v>40544</v>
      </c>
      <c r="B40" s="7">
        <v>1940</v>
      </c>
      <c r="C40" s="7">
        <v>59</v>
      </c>
    </row>
    <row r="41" spans="1:3" x14ac:dyDescent="0.2">
      <c r="A41" s="25">
        <v>40575</v>
      </c>
      <c r="B41" s="7">
        <v>1946</v>
      </c>
      <c r="C41" s="7">
        <v>59</v>
      </c>
    </row>
    <row r="42" spans="1:3" x14ac:dyDescent="0.2">
      <c r="A42" s="25">
        <v>40603</v>
      </c>
      <c r="B42" s="7">
        <v>1952</v>
      </c>
      <c r="C42" s="7">
        <v>59</v>
      </c>
    </row>
    <row r="43" spans="1:3" x14ac:dyDescent="0.2">
      <c r="A43" s="25">
        <v>40634</v>
      </c>
      <c r="B43" s="7">
        <v>1958</v>
      </c>
      <c r="C43" s="7">
        <v>59</v>
      </c>
    </row>
    <row r="44" spans="1:3" x14ac:dyDescent="0.2">
      <c r="A44" s="25">
        <v>40664</v>
      </c>
      <c r="B44" s="7">
        <v>1964</v>
      </c>
      <c r="C44" s="7">
        <v>60</v>
      </c>
    </row>
    <row r="45" spans="1:3" x14ac:dyDescent="0.2">
      <c r="A45" s="25">
        <v>40695</v>
      </c>
      <c r="B45" s="7">
        <v>1970</v>
      </c>
      <c r="C45" s="7">
        <v>60</v>
      </c>
    </row>
    <row r="46" spans="1:3" x14ac:dyDescent="0.2">
      <c r="A46" s="25">
        <v>40725</v>
      </c>
      <c r="B46" s="7">
        <v>1976</v>
      </c>
      <c r="C46" s="7">
        <v>60</v>
      </c>
    </row>
    <row r="47" spans="1:3" x14ac:dyDescent="0.2">
      <c r="A47" s="25">
        <v>40756</v>
      </c>
      <c r="B47" s="7">
        <v>1983</v>
      </c>
      <c r="C47" s="7">
        <v>60</v>
      </c>
    </row>
    <row r="48" spans="1:3" x14ac:dyDescent="0.2">
      <c r="A48" s="25">
        <v>40787</v>
      </c>
      <c r="B48" s="7">
        <v>1990</v>
      </c>
      <c r="C48" s="7">
        <v>60</v>
      </c>
    </row>
    <row r="49" spans="1:5" x14ac:dyDescent="0.2">
      <c r="A49" s="25">
        <v>40817</v>
      </c>
      <c r="B49" s="7">
        <v>1996</v>
      </c>
      <c r="C49" s="7">
        <v>60</v>
      </c>
    </row>
    <row r="50" spans="1:5" x14ac:dyDescent="0.2">
      <c r="A50" s="25">
        <v>40848</v>
      </c>
      <c r="B50" s="7">
        <v>2012</v>
      </c>
      <c r="C50" s="7">
        <v>61</v>
      </c>
    </row>
    <row r="51" spans="1:5" x14ac:dyDescent="0.2">
      <c r="A51" s="25">
        <v>40878</v>
      </c>
      <c r="B51" s="7">
        <v>2008</v>
      </c>
      <c r="C51" s="7">
        <v>61</v>
      </c>
    </row>
    <row r="52" spans="1:5" x14ac:dyDescent="0.2">
      <c r="A52" s="25">
        <v>40909</v>
      </c>
      <c r="B52" s="7">
        <v>2073</v>
      </c>
      <c r="C52" s="7">
        <v>63</v>
      </c>
    </row>
    <row r="53" spans="1:5" x14ac:dyDescent="0.2">
      <c r="A53" s="25">
        <v>40940</v>
      </c>
      <c r="B53" s="7">
        <v>2077</v>
      </c>
      <c r="C53" s="7">
        <v>63</v>
      </c>
      <c r="E53" s="37"/>
    </row>
    <row r="54" spans="1:5" x14ac:dyDescent="0.2">
      <c r="A54" s="25">
        <v>40969</v>
      </c>
      <c r="B54" s="7">
        <v>2081</v>
      </c>
      <c r="C54" s="7">
        <v>63</v>
      </c>
      <c r="E54" s="37"/>
    </row>
    <row r="55" spans="1:5" x14ac:dyDescent="0.2">
      <c r="A55" s="25">
        <v>41000</v>
      </c>
      <c r="B55" s="7">
        <v>2086</v>
      </c>
      <c r="C55" s="7">
        <v>63</v>
      </c>
      <c r="E55" s="37"/>
    </row>
    <row r="56" spans="1:5" x14ac:dyDescent="0.2">
      <c r="A56" s="25">
        <v>41030</v>
      </c>
      <c r="B56" s="7">
        <v>2092</v>
      </c>
      <c r="C56" s="7">
        <v>63</v>
      </c>
      <c r="E56" s="37"/>
    </row>
    <row r="57" spans="1:5" x14ac:dyDescent="0.2">
      <c r="A57" s="25">
        <v>41061</v>
      </c>
      <c r="B57" s="7">
        <v>2098</v>
      </c>
      <c r="C57" s="7">
        <v>63</v>
      </c>
      <c r="E57" s="37"/>
    </row>
    <row r="58" spans="1:5" x14ac:dyDescent="0.2">
      <c r="A58" s="25">
        <v>41091</v>
      </c>
      <c r="B58" s="7">
        <v>2104</v>
      </c>
      <c r="C58" s="7">
        <v>64</v>
      </c>
      <c r="E58" s="37"/>
    </row>
    <row r="59" spans="1:5" x14ac:dyDescent="0.2">
      <c r="A59" s="25">
        <v>41122</v>
      </c>
      <c r="B59" s="7">
        <v>2110</v>
      </c>
      <c r="C59" s="7">
        <v>64</v>
      </c>
      <c r="E59" s="37"/>
    </row>
    <row r="60" spans="1:5" x14ac:dyDescent="0.2">
      <c r="A60" s="25">
        <v>41153</v>
      </c>
      <c r="B60" s="7">
        <v>2116</v>
      </c>
      <c r="C60" s="7">
        <v>64</v>
      </c>
      <c r="E60" s="37"/>
    </row>
    <row r="61" spans="1:5" x14ac:dyDescent="0.2">
      <c r="A61" s="25">
        <v>41183</v>
      </c>
      <c r="B61" s="7">
        <v>2122</v>
      </c>
      <c r="C61" s="7">
        <v>64</v>
      </c>
      <c r="E61" s="37"/>
    </row>
    <row r="62" spans="1:5" x14ac:dyDescent="0.2">
      <c r="A62" s="25">
        <v>41214</v>
      </c>
      <c r="B62" s="7">
        <v>2129</v>
      </c>
      <c r="C62" s="7">
        <v>64</v>
      </c>
      <c r="E62" s="37"/>
    </row>
    <row r="63" spans="1:5" x14ac:dyDescent="0.2">
      <c r="A63" s="25">
        <v>41244</v>
      </c>
      <c r="B63" s="7">
        <v>2135</v>
      </c>
      <c r="C63" s="7">
        <v>64</v>
      </c>
      <c r="E63" s="37"/>
    </row>
    <row r="64" spans="1:5" x14ac:dyDescent="0.2">
      <c r="E64" s="37"/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zoomScaleNormal="100" workbookViewId="0">
      <selection activeCell="B3" sqref="B3:D3"/>
    </sheetView>
  </sheetViews>
  <sheetFormatPr defaultColWidth="11.42578125" defaultRowHeight="12.75" x14ac:dyDescent="0.2"/>
  <cols>
    <col min="1" max="1" width="12" style="3" customWidth="1"/>
    <col min="2" max="2" width="14.85546875" customWidth="1"/>
    <col min="3" max="3" width="12.5703125" bestFit="1" customWidth="1"/>
    <col min="4" max="4" width="9.85546875" customWidth="1"/>
  </cols>
  <sheetData>
    <row r="1" spans="1:4" x14ac:dyDescent="0.2">
      <c r="A1" s="8" t="s">
        <v>26</v>
      </c>
      <c r="B1" s="8"/>
      <c r="C1" s="2"/>
    </row>
    <row r="2" spans="1:4" x14ac:dyDescent="0.2">
      <c r="B2" s="3"/>
    </row>
    <row r="3" spans="1:4" ht="13.5" thickBot="1" x14ac:dyDescent="0.25">
      <c r="A3" s="10" t="s">
        <v>16</v>
      </c>
      <c r="B3" s="13" t="s">
        <v>24</v>
      </c>
      <c r="C3" s="10" t="s">
        <v>25</v>
      </c>
      <c r="D3" s="10" t="s">
        <v>27</v>
      </c>
    </row>
    <row r="4" spans="1:4" ht="13.5" thickTop="1" x14ac:dyDescent="0.2">
      <c r="A4" s="5">
        <v>39448</v>
      </c>
      <c r="B4" s="7">
        <v>633073</v>
      </c>
      <c r="C4" s="6">
        <v>140467</v>
      </c>
      <c r="D4" s="6">
        <v>7244</v>
      </c>
    </row>
    <row r="5" spans="1:4" x14ac:dyDescent="0.2">
      <c r="A5" s="5">
        <v>39479</v>
      </c>
      <c r="B5" s="7">
        <v>607904</v>
      </c>
      <c r="C5" s="6">
        <v>165636</v>
      </c>
      <c r="D5" s="6">
        <v>7679</v>
      </c>
    </row>
    <row r="6" spans="1:4" x14ac:dyDescent="0.2">
      <c r="A6" s="5">
        <v>39508</v>
      </c>
      <c r="B6" s="7">
        <v>630687</v>
      </c>
      <c r="C6" s="6">
        <v>142853</v>
      </c>
      <c r="D6" s="6">
        <v>6887</v>
      </c>
    </row>
    <row r="7" spans="1:4" x14ac:dyDescent="0.2">
      <c r="A7" s="5">
        <v>39539</v>
      </c>
      <c r="B7" s="7">
        <v>613401</v>
      </c>
      <c r="C7" s="6">
        <v>160139</v>
      </c>
      <c r="D7" s="6">
        <v>6917</v>
      </c>
    </row>
    <row r="8" spans="1:4" x14ac:dyDescent="0.2">
      <c r="A8" s="5">
        <v>39569</v>
      </c>
      <c r="B8" s="7">
        <v>607664</v>
      </c>
      <c r="C8" s="6">
        <v>165876</v>
      </c>
      <c r="D8" s="6">
        <v>8316</v>
      </c>
    </row>
    <row r="9" spans="1:4" x14ac:dyDescent="0.2">
      <c r="A9" s="5">
        <v>39600</v>
      </c>
      <c r="B9" s="7">
        <v>632967</v>
      </c>
      <c r="C9" s="6">
        <v>140573</v>
      </c>
      <c r="D9" s="6">
        <v>7428</v>
      </c>
    </row>
    <row r="10" spans="1:4" x14ac:dyDescent="0.2">
      <c r="A10" s="5">
        <v>39630</v>
      </c>
      <c r="B10" s="7">
        <v>609604</v>
      </c>
      <c r="C10" s="6">
        <v>163936</v>
      </c>
      <c r="D10" s="6">
        <v>8737</v>
      </c>
    </row>
    <row r="11" spans="1:4" x14ac:dyDescent="0.2">
      <c r="A11" s="5">
        <v>39661</v>
      </c>
      <c r="B11" s="7">
        <v>607749</v>
      </c>
      <c r="C11" s="6">
        <v>165791</v>
      </c>
      <c r="D11" s="6">
        <v>7054</v>
      </c>
    </row>
    <row r="12" spans="1:4" x14ac:dyDescent="0.2">
      <c r="A12" s="5">
        <v>39692</v>
      </c>
      <c r="B12" s="7">
        <v>603367</v>
      </c>
      <c r="C12" s="6">
        <v>170173</v>
      </c>
      <c r="D12" s="6">
        <v>8862</v>
      </c>
    </row>
    <row r="13" spans="1:4" x14ac:dyDescent="0.2">
      <c r="A13" s="5">
        <v>39722</v>
      </c>
      <c r="B13" s="7">
        <v>629083</v>
      </c>
      <c r="C13" s="6">
        <v>144457</v>
      </c>
      <c r="D13" s="6">
        <v>8488</v>
      </c>
    </row>
    <row r="14" spans="1:4" x14ac:dyDescent="0.2">
      <c r="A14" s="5">
        <v>39753</v>
      </c>
      <c r="B14" s="7">
        <v>611995</v>
      </c>
      <c r="C14" s="6">
        <v>161545</v>
      </c>
      <c r="D14" s="6">
        <v>7049</v>
      </c>
    </row>
    <row r="15" spans="1:4" x14ac:dyDescent="0.2">
      <c r="A15" s="5">
        <v>39783</v>
      </c>
      <c r="B15" s="7">
        <v>625712</v>
      </c>
      <c r="C15" s="6">
        <v>147828</v>
      </c>
      <c r="D15" s="6">
        <v>8807</v>
      </c>
    </row>
    <row r="16" spans="1:4" x14ac:dyDescent="0.2">
      <c r="A16" s="5">
        <v>39814</v>
      </c>
      <c r="B16" s="7">
        <v>656123</v>
      </c>
      <c r="C16" s="6">
        <v>175447</v>
      </c>
      <c r="D16" s="6">
        <v>7430</v>
      </c>
    </row>
    <row r="17" spans="1:4" x14ac:dyDescent="0.2">
      <c r="A17" s="5">
        <v>39845</v>
      </c>
      <c r="B17" s="7">
        <v>652679</v>
      </c>
      <c r="C17" s="6">
        <v>178891</v>
      </c>
      <c r="D17" s="6">
        <v>6791</v>
      </c>
    </row>
    <row r="18" spans="1:4" x14ac:dyDescent="0.2">
      <c r="A18" s="5">
        <v>39873</v>
      </c>
      <c r="B18" s="7">
        <v>655521</v>
      </c>
      <c r="C18" s="6">
        <v>176049</v>
      </c>
      <c r="D18" s="6">
        <v>8013</v>
      </c>
    </row>
    <row r="19" spans="1:4" x14ac:dyDescent="0.2">
      <c r="A19" s="5">
        <v>39904</v>
      </c>
      <c r="B19" s="7">
        <v>676581</v>
      </c>
      <c r="C19" s="6">
        <v>154989</v>
      </c>
      <c r="D19" s="6">
        <v>8979</v>
      </c>
    </row>
    <row r="20" spans="1:4" x14ac:dyDescent="0.2">
      <c r="A20" s="5">
        <v>39934</v>
      </c>
      <c r="B20" s="7">
        <v>676581</v>
      </c>
      <c r="C20" s="6">
        <v>154989</v>
      </c>
      <c r="D20" s="6">
        <v>7484</v>
      </c>
    </row>
    <row r="21" spans="1:4" x14ac:dyDescent="0.2">
      <c r="A21" s="5">
        <v>39965</v>
      </c>
      <c r="B21" s="7">
        <v>656440</v>
      </c>
      <c r="C21" s="6">
        <v>175130</v>
      </c>
      <c r="D21" s="6">
        <v>7858</v>
      </c>
    </row>
    <row r="22" spans="1:4" x14ac:dyDescent="0.2">
      <c r="A22" s="5">
        <v>39995</v>
      </c>
      <c r="B22" s="7">
        <v>661969</v>
      </c>
      <c r="C22" s="6">
        <v>169601</v>
      </c>
      <c r="D22" s="6">
        <v>7424</v>
      </c>
    </row>
    <row r="23" spans="1:4" x14ac:dyDescent="0.2">
      <c r="A23" s="5">
        <v>40026</v>
      </c>
      <c r="B23" s="7">
        <v>677212</v>
      </c>
      <c r="C23" s="6">
        <v>154358</v>
      </c>
      <c r="D23" s="6">
        <v>6848</v>
      </c>
    </row>
    <row r="24" spans="1:4" x14ac:dyDescent="0.2">
      <c r="A24" s="5">
        <v>40057</v>
      </c>
      <c r="B24" s="7">
        <v>653545</v>
      </c>
      <c r="C24" s="6">
        <v>178025</v>
      </c>
      <c r="D24" s="6">
        <v>6751</v>
      </c>
    </row>
    <row r="25" spans="1:4" x14ac:dyDescent="0.2">
      <c r="A25" s="5">
        <v>40087</v>
      </c>
      <c r="B25" s="7">
        <v>657388</v>
      </c>
      <c r="C25" s="6">
        <v>174182</v>
      </c>
      <c r="D25" s="6">
        <v>8160</v>
      </c>
    </row>
    <row r="26" spans="1:4" x14ac:dyDescent="0.2">
      <c r="A26" s="5">
        <v>40118</v>
      </c>
      <c r="B26" s="7">
        <v>672475</v>
      </c>
      <c r="C26" s="6">
        <v>159095</v>
      </c>
      <c r="D26" s="6">
        <v>7898</v>
      </c>
    </row>
    <row r="27" spans="1:4" x14ac:dyDescent="0.2">
      <c r="A27" s="5">
        <v>40148</v>
      </c>
      <c r="B27" s="7">
        <v>656325</v>
      </c>
      <c r="C27" s="6">
        <v>175245</v>
      </c>
      <c r="D27" s="6">
        <v>8953</v>
      </c>
    </row>
    <row r="28" spans="1:4" x14ac:dyDescent="0.2">
      <c r="A28" s="5">
        <v>40179</v>
      </c>
      <c r="B28" s="7">
        <v>723594</v>
      </c>
      <c r="C28" s="6">
        <v>226526</v>
      </c>
      <c r="D28" s="6">
        <v>9443</v>
      </c>
    </row>
    <row r="29" spans="1:4" x14ac:dyDescent="0.2">
      <c r="A29" s="5">
        <v>40210</v>
      </c>
      <c r="B29" s="7">
        <v>759042</v>
      </c>
      <c r="C29" s="6">
        <v>191078</v>
      </c>
      <c r="D29" s="6">
        <v>8464</v>
      </c>
    </row>
    <row r="30" spans="1:4" x14ac:dyDescent="0.2">
      <c r="A30" s="5">
        <v>40238</v>
      </c>
      <c r="B30" s="7">
        <v>749187</v>
      </c>
      <c r="C30" s="6">
        <v>200933</v>
      </c>
      <c r="D30" s="6">
        <v>10264</v>
      </c>
    </row>
    <row r="31" spans="1:4" x14ac:dyDescent="0.2">
      <c r="A31" s="5">
        <v>40269</v>
      </c>
      <c r="B31" s="7">
        <v>751499</v>
      </c>
      <c r="C31" s="6">
        <v>198621</v>
      </c>
      <c r="D31" s="6">
        <v>8547</v>
      </c>
    </row>
    <row r="32" spans="1:4" x14ac:dyDescent="0.2">
      <c r="A32" s="5">
        <v>40299</v>
      </c>
      <c r="B32" s="7">
        <v>741452</v>
      </c>
      <c r="C32" s="6">
        <v>208668</v>
      </c>
      <c r="D32" s="6">
        <v>8578</v>
      </c>
    </row>
    <row r="33" spans="1:4" x14ac:dyDescent="0.2">
      <c r="A33" s="5">
        <v>40330</v>
      </c>
      <c r="B33" s="7">
        <v>729122</v>
      </c>
      <c r="C33" s="6">
        <v>220998</v>
      </c>
      <c r="D33" s="6">
        <v>9519</v>
      </c>
    </row>
    <row r="34" spans="1:4" x14ac:dyDescent="0.2">
      <c r="A34" s="5">
        <v>40360</v>
      </c>
      <c r="B34" s="7">
        <v>734783</v>
      </c>
      <c r="C34" s="6">
        <v>215337</v>
      </c>
      <c r="D34" s="6">
        <v>9343</v>
      </c>
    </row>
    <row r="35" spans="1:4" x14ac:dyDescent="0.2">
      <c r="A35" s="5">
        <v>40391</v>
      </c>
      <c r="B35" s="7">
        <v>748208</v>
      </c>
      <c r="C35" s="6">
        <v>201912</v>
      </c>
      <c r="D35" s="6">
        <v>8448</v>
      </c>
    </row>
    <row r="36" spans="1:4" x14ac:dyDescent="0.2">
      <c r="A36" s="5">
        <v>40422</v>
      </c>
      <c r="B36" s="7">
        <v>738186</v>
      </c>
      <c r="C36" s="6">
        <v>211934</v>
      </c>
      <c r="D36" s="6">
        <v>9957</v>
      </c>
    </row>
    <row r="37" spans="1:4" x14ac:dyDescent="0.2">
      <c r="A37" s="5">
        <v>40452</v>
      </c>
      <c r="B37" s="7">
        <v>759403</v>
      </c>
      <c r="C37" s="6">
        <v>190717</v>
      </c>
      <c r="D37" s="6">
        <v>9738</v>
      </c>
    </row>
    <row r="38" spans="1:4" x14ac:dyDescent="0.2">
      <c r="A38" s="5">
        <v>40483</v>
      </c>
      <c r="B38" s="7">
        <v>726183</v>
      </c>
      <c r="C38" s="6">
        <v>223937</v>
      </c>
      <c r="D38" s="6">
        <v>9785</v>
      </c>
    </row>
    <row r="39" spans="1:4" x14ac:dyDescent="0.2">
      <c r="A39" s="5">
        <v>40513</v>
      </c>
      <c r="B39" s="7">
        <v>757037</v>
      </c>
      <c r="C39" s="6">
        <v>193083</v>
      </c>
      <c r="D39" s="6">
        <v>8191</v>
      </c>
    </row>
    <row r="40" spans="1:4" x14ac:dyDescent="0.2">
      <c r="A40" s="5">
        <v>40544</v>
      </c>
      <c r="B40" s="7">
        <v>672232</v>
      </c>
      <c r="C40" s="6">
        <v>179138</v>
      </c>
      <c r="D40" s="6">
        <v>9914</v>
      </c>
    </row>
    <row r="41" spans="1:4" x14ac:dyDescent="0.2">
      <c r="A41" s="5">
        <v>40575</v>
      </c>
      <c r="B41" s="7">
        <v>665023</v>
      </c>
      <c r="C41" s="6">
        <v>186347</v>
      </c>
      <c r="D41" s="6">
        <v>9954</v>
      </c>
    </row>
    <row r="42" spans="1:4" x14ac:dyDescent="0.2">
      <c r="A42" s="5">
        <v>40603</v>
      </c>
      <c r="B42" s="7">
        <v>667657</v>
      </c>
      <c r="C42" s="6">
        <v>183713</v>
      </c>
      <c r="D42" s="6">
        <v>10859</v>
      </c>
    </row>
    <row r="43" spans="1:4" x14ac:dyDescent="0.2">
      <c r="A43" s="5">
        <v>40634</v>
      </c>
      <c r="B43" s="7">
        <v>654198</v>
      </c>
      <c r="C43" s="6">
        <v>197172</v>
      </c>
      <c r="D43" s="6">
        <v>9730</v>
      </c>
    </row>
    <row r="44" spans="1:4" x14ac:dyDescent="0.2">
      <c r="A44" s="5">
        <v>40664</v>
      </c>
      <c r="B44" s="7">
        <v>659435</v>
      </c>
      <c r="C44" s="6">
        <v>191935</v>
      </c>
      <c r="D44" s="6">
        <v>10430</v>
      </c>
    </row>
    <row r="45" spans="1:4" x14ac:dyDescent="0.2">
      <c r="A45" s="5">
        <v>40695</v>
      </c>
      <c r="B45" s="7">
        <v>661190</v>
      </c>
      <c r="C45" s="6">
        <v>190180</v>
      </c>
      <c r="D45" s="6">
        <v>10222</v>
      </c>
    </row>
    <row r="46" spans="1:4" x14ac:dyDescent="0.2">
      <c r="A46" s="5">
        <v>40725</v>
      </c>
      <c r="B46" s="7">
        <v>647321</v>
      </c>
      <c r="C46" s="6">
        <v>204049</v>
      </c>
      <c r="D46" s="6">
        <v>10102</v>
      </c>
    </row>
    <row r="47" spans="1:4" x14ac:dyDescent="0.2">
      <c r="A47" s="5">
        <v>40756</v>
      </c>
      <c r="B47" s="7">
        <v>666743</v>
      </c>
      <c r="C47" s="6">
        <v>184627</v>
      </c>
      <c r="D47" s="6">
        <v>10610</v>
      </c>
    </row>
    <row r="48" spans="1:4" x14ac:dyDescent="0.2">
      <c r="A48" s="5">
        <v>40787</v>
      </c>
      <c r="B48" s="7">
        <v>678705</v>
      </c>
      <c r="C48" s="6">
        <v>172665</v>
      </c>
      <c r="D48" s="6">
        <v>9374</v>
      </c>
    </row>
    <row r="49" spans="1:4" x14ac:dyDescent="0.2">
      <c r="A49" s="5">
        <v>40817</v>
      </c>
      <c r="B49" s="7">
        <v>658990</v>
      </c>
      <c r="C49" s="6">
        <v>192380</v>
      </c>
      <c r="D49" s="6">
        <v>10830</v>
      </c>
    </row>
    <row r="50" spans="1:4" x14ac:dyDescent="0.2">
      <c r="A50" s="5">
        <v>40848</v>
      </c>
      <c r="B50" s="7">
        <v>656221</v>
      </c>
      <c r="C50" s="6">
        <v>195149</v>
      </c>
      <c r="D50" s="6">
        <v>9017</v>
      </c>
    </row>
    <row r="51" spans="1:4" x14ac:dyDescent="0.2">
      <c r="A51" s="5">
        <v>40878</v>
      </c>
      <c r="B51" s="7">
        <v>676934</v>
      </c>
      <c r="C51" s="6">
        <v>174436</v>
      </c>
      <c r="D51" s="6">
        <v>10423</v>
      </c>
    </row>
    <row r="52" spans="1:4" x14ac:dyDescent="0.2">
      <c r="A52" s="5">
        <v>40909</v>
      </c>
      <c r="B52" s="7">
        <v>641571</v>
      </c>
      <c r="C52" s="6">
        <v>210589</v>
      </c>
      <c r="D52" s="6">
        <v>9985</v>
      </c>
    </row>
    <row r="53" spans="1:4" x14ac:dyDescent="0.2">
      <c r="A53" s="5">
        <v>40940</v>
      </c>
      <c r="B53" s="7">
        <v>634973</v>
      </c>
      <c r="C53" s="6">
        <v>217187</v>
      </c>
      <c r="D53" s="6">
        <v>9766</v>
      </c>
    </row>
    <row r="54" spans="1:4" x14ac:dyDescent="0.2">
      <c r="A54" s="5">
        <v>40969</v>
      </c>
      <c r="B54" s="7">
        <v>662054</v>
      </c>
      <c r="C54" s="6">
        <v>190106</v>
      </c>
      <c r="D54" s="6">
        <v>11148</v>
      </c>
    </row>
    <row r="55" spans="1:4" x14ac:dyDescent="0.2">
      <c r="A55" s="5">
        <v>41000</v>
      </c>
      <c r="B55" s="7">
        <v>654962</v>
      </c>
      <c r="C55" s="6">
        <v>197198</v>
      </c>
      <c r="D55" s="6">
        <v>9339</v>
      </c>
    </row>
    <row r="56" spans="1:4" x14ac:dyDescent="0.2">
      <c r="A56" s="5">
        <v>41030</v>
      </c>
      <c r="B56" s="7">
        <v>645579</v>
      </c>
      <c r="C56" s="6">
        <v>206581</v>
      </c>
      <c r="D56" s="6">
        <v>9468</v>
      </c>
    </row>
    <row r="57" spans="1:4" x14ac:dyDescent="0.2">
      <c r="A57" s="5">
        <v>41061</v>
      </c>
      <c r="B57" s="7">
        <v>658112</v>
      </c>
      <c r="C57" s="6">
        <v>194048</v>
      </c>
      <c r="D57" s="6">
        <v>10324</v>
      </c>
    </row>
    <row r="58" spans="1:4" x14ac:dyDescent="0.2">
      <c r="A58" s="5">
        <v>41091</v>
      </c>
      <c r="B58" s="7">
        <v>637711</v>
      </c>
      <c r="C58" s="6">
        <v>214449</v>
      </c>
      <c r="D58" s="6">
        <v>9737</v>
      </c>
    </row>
    <row r="59" spans="1:4" x14ac:dyDescent="0.2">
      <c r="A59" s="5">
        <v>41122</v>
      </c>
      <c r="B59" s="7">
        <v>638317</v>
      </c>
      <c r="C59" s="6">
        <v>213843</v>
      </c>
      <c r="D59" s="6">
        <v>9290</v>
      </c>
    </row>
    <row r="60" spans="1:4" x14ac:dyDescent="0.2">
      <c r="A60" s="5">
        <v>41153</v>
      </c>
      <c r="B60" s="7">
        <v>651996</v>
      </c>
      <c r="C60" s="6">
        <v>200164</v>
      </c>
      <c r="D60" s="6">
        <v>9213</v>
      </c>
    </row>
    <row r="61" spans="1:4" x14ac:dyDescent="0.2">
      <c r="A61" s="5">
        <v>41183</v>
      </c>
      <c r="B61" s="7">
        <v>630766</v>
      </c>
      <c r="C61" s="6">
        <v>221394</v>
      </c>
      <c r="D61" s="6">
        <v>10143</v>
      </c>
    </row>
    <row r="62" spans="1:4" x14ac:dyDescent="0.2">
      <c r="A62" s="5">
        <v>41214</v>
      </c>
      <c r="B62" s="7">
        <v>645095</v>
      </c>
      <c r="C62" s="6">
        <v>207065</v>
      </c>
      <c r="D62" s="6">
        <v>10383</v>
      </c>
    </row>
    <row r="63" spans="1:4" x14ac:dyDescent="0.2">
      <c r="A63" s="5">
        <v>41244</v>
      </c>
      <c r="B63" s="7">
        <v>637807</v>
      </c>
      <c r="C63" s="6">
        <v>214353</v>
      </c>
      <c r="D63" s="6">
        <v>9059</v>
      </c>
    </row>
    <row r="65" spans="2:4" x14ac:dyDescent="0.2">
      <c r="B65" s="6"/>
      <c r="C65" s="6"/>
      <c r="D65" s="6"/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workbookViewId="0">
      <selection activeCell="A2" sqref="A2"/>
    </sheetView>
  </sheetViews>
  <sheetFormatPr defaultRowHeight="12.75" x14ac:dyDescent="0.2"/>
  <cols>
    <col min="1" max="1" width="2.5703125" bestFit="1" customWidth="1"/>
    <col min="3" max="3" width="12.42578125" bestFit="1" customWidth="1"/>
    <col min="4" max="4" width="12.7109375" bestFit="1" customWidth="1"/>
    <col min="5" max="5" width="11.140625" bestFit="1" customWidth="1"/>
    <col min="6" max="6" width="10.140625" bestFit="1" customWidth="1"/>
    <col min="8" max="8" width="12.7109375" bestFit="1" customWidth="1"/>
    <col min="10" max="10" width="9.7109375" customWidth="1"/>
    <col min="11" max="11" width="12.140625" customWidth="1"/>
    <col min="12" max="12" width="12.42578125" customWidth="1"/>
    <col min="13" max="13" width="11.28515625" customWidth="1"/>
    <col min="14" max="14" width="10.7109375" customWidth="1"/>
    <col min="15" max="15" width="9.7109375" customWidth="1"/>
    <col min="16" max="16" width="12.140625" customWidth="1"/>
    <col min="17" max="17" width="12.7109375" bestFit="1" customWidth="1"/>
    <col min="18" max="19" width="11.140625" bestFit="1" customWidth="1"/>
    <col min="20" max="20" width="10.140625" bestFit="1" customWidth="1"/>
    <col min="22" max="22" width="11.140625" bestFit="1" customWidth="1"/>
  </cols>
  <sheetData>
    <row r="1" spans="1:16" x14ac:dyDescent="0.2">
      <c r="A1" s="3" t="s">
        <v>43</v>
      </c>
      <c r="B1" s="4" t="s">
        <v>51</v>
      </c>
    </row>
    <row r="4" spans="1:16" x14ac:dyDescent="0.2">
      <c r="B4" s="15" t="s">
        <v>46</v>
      </c>
    </row>
    <row r="6" spans="1:16" ht="13.5" thickBot="1" x14ac:dyDescent="0.25">
      <c r="B6" s="21" t="s">
        <v>30</v>
      </c>
      <c r="C6" s="21" t="s">
        <v>47</v>
      </c>
      <c r="D6" s="21" t="s">
        <v>48</v>
      </c>
    </row>
    <row r="7" spans="1:16" ht="13.5" thickTop="1" x14ac:dyDescent="0.2">
      <c r="B7">
        <v>2008</v>
      </c>
      <c r="C7" s="6">
        <v>120</v>
      </c>
      <c r="D7" s="6">
        <v>3000</v>
      </c>
    </row>
    <row r="8" spans="1:16" x14ac:dyDescent="0.2">
      <c r="B8">
        <v>2009</v>
      </c>
      <c r="C8" s="6">
        <v>135</v>
      </c>
      <c r="D8" s="6">
        <v>3100</v>
      </c>
    </row>
    <row r="9" spans="1:16" x14ac:dyDescent="0.2">
      <c r="B9">
        <v>2010</v>
      </c>
      <c r="C9" s="6">
        <v>150</v>
      </c>
      <c r="D9" s="6">
        <v>3250</v>
      </c>
    </row>
    <row r="10" spans="1:16" x14ac:dyDescent="0.2">
      <c r="B10">
        <v>2011</v>
      </c>
      <c r="C10" s="6">
        <v>175</v>
      </c>
      <c r="D10" s="6">
        <v>3400</v>
      </c>
    </row>
    <row r="11" spans="1:16" x14ac:dyDescent="0.2">
      <c r="B11">
        <v>2012</v>
      </c>
      <c r="C11" s="6">
        <v>180</v>
      </c>
      <c r="D11" s="6">
        <v>3600</v>
      </c>
    </row>
    <row r="12" spans="1:16" x14ac:dyDescent="0.2">
      <c r="C12" s="6"/>
      <c r="D12" s="6"/>
    </row>
    <row r="14" spans="1:16" x14ac:dyDescent="0.2">
      <c r="B14" s="3" t="s">
        <v>49</v>
      </c>
      <c r="J14" s="3" t="s">
        <v>52</v>
      </c>
    </row>
    <row r="16" spans="1:16" ht="13.5" thickBot="1" x14ac:dyDescent="0.25">
      <c r="B16" s="21" t="s">
        <v>16</v>
      </c>
      <c r="C16" s="21" t="s">
        <v>2</v>
      </c>
      <c r="D16" s="21" t="s">
        <v>3</v>
      </c>
      <c r="E16" s="21" t="s">
        <v>14</v>
      </c>
      <c r="F16" s="21" t="s">
        <v>17</v>
      </c>
      <c r="G16" s="21" t="s">
        <v>6</v>
      </c>
      <c r="H16" s="21" t="s">
        <v>1</v>
      </c>
      <c r="J16" s="21" t="s">
        <v>16</v>
      </c>
      <c r="K16" s="21" t="s">
        <v>2</v>
      </c>
      <c r="L16" s="21" t="s">
        <v>3</v>
      </c>
      <c r="M16" s="21" t="s">
        <v>14</v>
      </c>
      <c r="N16" s="21" t="s">
        <v>17</v>
      </c>
      <c r="O16" s="21" t="s">
        <v>6</v>
      </c>
      <c r="P16" s="21" t="s">
        <v>1</v>
      </c>
    </row>
    <row r="17" spans="2:22" ht="13.5" thickTop="1" x14ac:dyDescent="0.2">
      <c r="B17" s="5">
        <v>39448</v>
      </c>
      <c r="C17" s="6">
        <f>'Mower Unit Sales'!B4*$C$7</f>
        <v>720000</v>
      </c>
      <c r="D17" s="6">
        <f>'Mower Unit Sales'!C4*$C$7</f>
        <v>24000</v>
      </c>
      <c r="E17" s="6">
        <f>'Mower Unit Sales'!D4*$C$7</f>
        <v>86400</v>
      </c>
      <c r="F17" s="6">
        <f>'Mower Unit Sales'!E4*$C$7</f>
        <v>12000</v>
      </c>
      <c r="G17" s="6">
        <f>'Mower Unit Sales'!F4*$C$7</f>
        <v>0</v>
      </c>
      <c r="H17" s="6">
        <f>SUM(C17:G17)</f>
        <v>842400</v>
      </c>
      <c r="J17" s="5">
        <v>39448</v>
      </c>
      <c r="K17" s="6">
        <f>'Tractor Unit Sales'!B4*$D$7</f>
        <v>1710000</v>
      </c>
      <c r="L17" s="6">
        <f>'Tractor Unit Sales'!C4*$D$7</f>
        <v>750000</v>
      </c>
      <c r="M17" s="6">
        <f>'Tractor Unit Sales'!D4*$D$7</f>
        <v>1680000</v>
      </c>
      <c r="N17" s="6">
        <f>'Tractor Unit Sales'!E4*$D$7</f>
        <v>636000</v>
      </c>
      <c r="O17" s="6">
        <f>'Tractor Unit Sales'!F4*$D$7</f>
        <v>0</v>
      </c>
      <c r="P17" s="6">
        <f>SUM(K17:O17)</f>
        <v>4776000</v>
      </c>
      <c r="Q17" s="6"/>
      <c r="R17" s="6"/>
      <c r="S17" s="6"/>
      <c r="T17" s="6"/>
      <c r="U17" s="20"/>
      <c r="V17" s="20"/>
    </row>
    <row r="18" spans="2:22" x14ac:dyDescent="0.2">
      <c r="B18" s="5">
        <v>39479</v>
      </c>
      <c r="C18" s="6">
        <f>'Mower Unit Sales'!B5*$C$7</f>
        <v>954000</v>
      </c>
      <c r="D18" s="6">
        <f>'Mower Unit Sales'!C5*$C$7</f>
        <v>26400</v>
      </c>
      <c r="E18" s="6">
        <f>'Mower Unit Sales'!D5*$C$7</f>
        <v>118800</v>
      </c>
      <c r="F18" s="6">
        <f>'Mower Unit Sales'!E5*$C$7</f>
        <v>14400</v>
      </c>
      <c r="G18" s="6">
        <f>'Mower Unit Sales'!F5*$C$7</f>
        <v>0</v>
      </c>
      <c r="H18" s="6">
        <f t="shared" ref="H18:H75" si="0">SUM(C18:G18)</f>
        <v>1113600</v>
      </c>
      <c r="J18" s="5">
        <v>39479</v>
      </c>
      <c r="K18" s="6">
        <f>'Tractor Unit Sales'!B5*$D$7</f>
        <v>1833000</v>
      </c>
      <c r="L18" s="6">
        <f>'Tractor Unit Sales'!C5*$D$7</f>
        <v>810000</v>
      </c>
      <c r="M18" s="6">
        <f>'Tractor Unit Sales'!D5*$D$7</f>
        <v>1800000</v>
      </c>
      <c r="N18" s="6">
        <f>'Tractor Unit Sales'!E5*$D$7</f>
        <v>690000</v>
      </c>
      <c r="O18" s="6">
        <f>'Tractor Unit Sales'!F5*$D$7</f>
        <v>0</v>
      </c>
      <c r="P18" s="6">
        <f>SUM(K18:O18)</f>
        <v>5133000</v>
      </c>
      <c r="Q18" s="6"/>
      <c r="R18" s="6"/>
      <c r="S18" s="6"/>
      <c r="T18" s="6"/>
      <c r="U18" s="20"/>
    </row>
    <row r="19" spans="2:22" x14ac:dyDescent="0.2">
      <c r="B19" s="5">
        <v>39508</v>
      </c>
      <c r="C19" s="6">
        <f>'Mower Unit Sales'!B6*$C$7</f>
        <v>972000</v>
      </c>
      <c r="D19" s="6">
        <f>'Mower Unit Sales'!C6*$C$7</f>
        <v>30000</v>
      </c>
      <c r="E19" s="6">
        <f>'Mower Unit Sales'!D6*$C$7</f>
        <v>158400</v>
      </c>
      <c r="F19" s="6">
        <f>'Mower Unit Sales'!E6*$C$7</f>
        <v>13200</v>
      </c>
      <c r="G19" s="6">
        <f>'Mower Unit Sales'!F6*$C$7</f>
        <v>0</v>
      </c>
      <c r="H19" s="6">
        <f t="shared" si="0"/>
        <v>1173600</v>
      </c>
      <c r="J19" s="5">
        <v>39508</v>
      </c>
      <c r="K19" s="6">
        <f>'Tractor Unit Sales'!B6*$D$7</f>
        <v>1890000</v>
      </c>
      <c r="L19" s="6">
        <f>'Tractor Unit Sales'!C6*$D$7</f>
        <v>780000</v>
      </c>
      <c r="M19" s="6">
        <f>'Tractor Unit Sales'!D6*$D$7</f>
        <v>2040000</v>
      </c>
      <c r="N19" s="6">
        <f>'Tractor Unit Sales'!E6*$D$7</f>
        <v>720000</v>
      </c>
      <c r="O19" s="6">
        <f>'Tractor Unit Sales'!F6*$D$7</f>
        <v>0</v>
      </c>
      <c r="P19" s="6">
        <f t="shared" ref="P19:P76" si="1">SUM(K19:O19)</f>
        <v>5430000</v>
      </c>
      <c r="Q19" s="6"/>
      <c r="R19" s="6"/>
      <c r="S19" s="6"/>
      <c r="T19" s="6"/>
      <c r="U19" s="20"/>
    </row>
    <row r="20" spans="2:22" x14ac:dyDescent="0.2">
      <c r="B20" s="5">
        <v>39539</v>
      </c>
      <c r="C20" s="6">
        <f>'Mower Unit Sales'!B7*$C$7</f>
        <v>1086000</v>
      </c>
      <c r="D20" s="6">
        <f>'Mower Unit Sales'!C7*$C$7</f>
        <v>33600</v>
      </c>
      <c r="E20" s="6">
        <f>'Mower Unit Sales'!D7*$C$7</f>
        <v>198000</v>
      </c>
      <c r="F20" s="6">
        <f>'Mower Unit Sales'!E7*$C$7</f>
        <v>14400</v>
      </c>
      <c r="G20" s="6">
        <f>'Mower Unit Sales'!F7*$C$7</f>
        <v>0</v>
      </c>
      <c r="H20" s="6">
        <f t="shared" si="0"/>
        <v>1332000</v>
      </c>
      <c r="J20" s="5">
        <v>39539</v>
      </c>
      <c r="K20" s="6">
        <f>'Tractor Unit Sales'!B7*$D$7</f>
        <v>2052000</v>
      </c>
      <c r="L20" s="6">
        <f>'Tractor Unit Sales'!C7*$D$7</f>
        <v>810000</v>
      </c>
      <c r="M20" s="6">
        <f>'Tractor Unit Sales'!D7*$D$7</f>
        <v>1950000</v>
      </c>
      <c r="N20" s="6">
        <f>'Tractor Unit Sales'!E7*$D$7</f>
        <v>789000</v>
      </c>
      <c r="O20" s="6">
        <f>'Tractor Unit Sales'!F7*$D$7</f>
        <v>0</v>
      </c>
      <c r="P20" s="6">
        <f t="shared" si="1"/>
        <v>5601000</v>
      </c>
      <c r="Q20" s="6"/>
      <c r="R20" s="6"/>
      <c r="S20" s="6"/>
      <c r="T20" s="6"/>
      <c r="U20" s="20"/>
    </row>
    <row r="21" spans="2:22" x14ac:dyDescent="0.2">
      <c r="B21" s="5">
        <v>39569</v>
      </c>
      <c r="C21" s="6">
        <f>'Mower Unit Sales'!B8*$C$7</f>
        <v>1188000</v>
      </c>
      <c r="D21" s="6">
        <f>'Mower Unit Sales'!C8*$C$7</f>
        <v>37200</v>
      </c>
      <c r="E21" s="6">
        <f>'Mower Unit Sales'!D8*$C$7</f>
        <v>190800</v>
      </c>
      <c r="F21" s="6">
        <f>'Mower Unit Sales'!E8*$C$7</f>
        <v>15600</v>
      </c>
      <c r="G21" s="6">
        <f>'Mower Unit Sales'!F8*$C$7</f>
        <v>0</v>
      </c>
      <c r="H21" s="6">
        <f t="shared" si="0"/>
        <v>1431600</v>
      </c>
      <c r="J21" s="5">
        <v>39569</v>
      </c>
      <c r="K21" s="6">
        <f>'Tractor Unit Sales'!B8*$D$7</f>
        <v>1950000</v>
      </c>
      <c r="L21" s="6">
        <f>'Tractor Unit Sales'!C8*$D$7</f>
        <v>840000</v>
      </c>
      <c r="M21" s="6">
        <f>'Tractor Unit Sales'!D8*$D$7</f>
        <v>1740000</v>
      </c>
      <c r="N21" s="6">
        <f>'Tractor Unit Sales'!E8*$D$7</f>
        <v>807000</v>
      </c>
      <c r="O21" s="6">
        <f>'Tractor Unit Sales'!F8*$D$7</f>
        <v>0</v>
      </c>
      <c r="P21" s="6">
        <f t="shared" si="1"/>
        <v>5337000</v>
      </c>
      <c r="Q21" s="6"/>
      <c r="R21" s="6"/>
      <c r="S21" s="6"/>
      <c r="T21" s="6"/>
      <c r="U21" s="20"/>
    </row>
    <row r="22" spans="2:22" x14ac:dyDescent="0.2">
      <c r="B22" s="5">
        <v>39600</v>
      </c>
      <c r="C22" s="6">
        <f>'Mower Unit Sales'!B9*$C$7</f>
        <v>1224000</v>
      </c>
      <c r="D22" s="6">
        <f>'Mower Unit Sales'!C9*$C$7</f>
        <v>36000</v>
      </c>
      <c r="E22" s="6">
        <f>'Mower Unit Sales'!D9*$C$7</f>
        <v>194400</v>
      </c>
      <c r="F22" s="6">
        <f>'Mower Unit Sales'!E9*$C$7</f>
        <v>14400</v>
      </c>
      <c r="G22" s="6">
        <f>'Mower Unit Sales'!F9*$C$7</f>
        <v>0</v>
      </c>
      <c r="H22" s="6">
        <f t="shared" si="0"/>
        <v>1468800</v>
      </c>
      <c r="J22" s="5">
        <v>39600</v>
      </c>
      <c r="K22" s="6">
        <f>'Tractor Unit Sales'!B9*$D$7</f>
        <v>1800000</v>
      </c>
      <c r="L22" s="6">
        <f>'Tractor Unit Sales'!C9*$D$7</f>
        <v>810000</v>
      </c>
      <c r="M22" s="6">
        <f>'Tractor Unit Sales'!D9*$D$7</f>
        <v>1770000</v>
      </c>
      <c r="N22" s="6">
        <f>'Tractor Unit Sales'!E9*$D$7</f>
        <v>840000</v>
      </c>
      <c r="O22" s="6">
        <f>'Tractor Unit Sales'!F9*$D$7</f>
        <v>0</v>
      </c>
      <c r="P22" s="6">
        <f t="shared" si="1"/>
        <v>5220000</v>
      </c>
      <c r="Q22" s="6"/>
      <c r="R22" s="6"/>
      <c r="S22" s="6"/>
      <c r="T22" s="6"/>
      <c r="U22" s="20"/>
    </row>
    <row r="23" spans="2:22" x14ac:dyDescent="0.2">
      <c r="B23" s="5">
        <v>39630</v>
      </c>
      <c r="C23" s="6">
        <f>'Mower Unit Sales'!B10*$C$7</f>
        <v>1047600</v>
      </c>
      <c r="D23" s="6">
        <f>'Mower Unit Sales'!C10*$C$7</f>
        <v>33600</v>
      </c>
      <c r="E23" s="6">
        <f>'Mower Unit Sales'!D10*$C$7</f>
        <v>190800</v>
      </c>
      <c r="F23" s="6">
        <f>'Mower Unit Sales'!E10*$C$7</f>
        <v>16800</v>
      </c>
      <c r="G23" s="6">
        <f>'Mower Unit Sales'!F10*$C$7</f>
        <v>0</v>
      </c>
      <c r="H23" s="6">
        <f t="shared" si="0"/>
        <v>1288800</v>
      </c>
      <c r="J23" s="5">
        <v>39630</v>
      </c>
      <c r="K23" s="6">
        <f>'Tractor Unit Sales'!B10*$D$7</f>
        <v>1536000</v>
      </c>
      <c r="L23" s="6">
        <f>'Tractor Unit Sales'!C10*$D$7</f>
        <v>792000</v>
      </c>
      <c r="M23" s="6">
        <f>'Tractor Unit Sales'!D10*$D$7</f>
        <v>2280000</v>
      </c>
      <c r="N23" s="6">
        <f>'Tractor Unit Sales'!E10*$D$7</f>
        <v>870000</v>
      </c>
      <c r="O23" s="6">
        <f>'Tractor Unit Sales'!F10*$D$7</f>
        <v>0</v>
      </c>
      <c r="P23" s="6">
        <f t="shared" si="1"/>
        <v>5478000</v>
      </c>
      <c r="Q23" s="6"/>
      <c r="R23" s="6"/>
      <c r="S23" s="6"/>
      <c r="T23" s="6"/>
      <c r="U23" s="20"/>
    </row>
    <row r="24" spans="2:22" x14ac:dyDescent="0.2">
      <c r="B24" s="5">
        <v>39661</v>
      </c>
      <c r="C24" s="6">
        <f>'Mower Unit Sales'!B11*$C$7</f>
        <v>976800</v>
      </c>
      <c r="D24" s="6">
        <f>'Mower Unit Sales'!C11*$C$7</f>
        <v>30000</v>
      </c>
      <c r="E24" s="6">
        <f>'Mower Unit Sales'!D11*$C$7</f>
        <v>187200</v>
      </c>
      <c r="F24" s="6">
        <f>'Mower Unit Sales'!E11*$C$7</f>
        <v>15600</v>
      </c>
      <c r="G24" s="6">
        <f>'Mower Unit Sales'!F11*$C$7</f>
        <v>0</v>
      </c>
      <c r="H24" s="6">
        <f t="shared" si="0"/>
        <v>1209600</v>
      </c>
      <c r="J24" s="5">
        <v>39661</v>
      </c>
      <c r="K24" s="6">
        <f>'Tractor Unit Sales'!B11*$D$7</f>
        <v>1500000</v>
      </c>
      <c r="L24" s="6">
        <f>'Tractor Unit Sales'!C11*$D$7</f>
        <v>840000</v>
      </c>
      <c r="M24" s="6">
        <f>'Tractor Unit Sales'!D11*$D$7</f>
        <v>1935000</v>
      </c>
      <c r="N24" s="6">
        <f>'Tractor Unit Sales'!E11*$D$7</f>
        <v>810000</v>
      </c>
      <c r="O24" s="6">
        <f>'Tractor Unit Sales'!F11*$D$7</f>
        <v>0</v>
      </c>
      <c r="P24" s="6">
        <f t="shared" si="1"/>
        <v>5085000</v>
      </c>
      <c r="Q24" s="6"/>
      <c r="R24" s="6"/>
      <c r="S24" s="6"/>
      <c r="T24" s="6"/>
      <c r="U24" s="20"/>
    </row>
    <row r="25" spans="2:22" x14ac:dyDescent="0.2">
      <c r="B25" s="5">
        <v>39692</v>
      </c>
      <c r="C25" s="6">
        <f>'Mower Unit Sales'!B12*$C$7</f>
        <v>777600</v>
      </c>
      <c r="D25" s="6">
        <f>'Mower Unit Sales'!C12*$C$7</f>
        <v>27600</v>
      </c>
      <c r="E25" s="6">
        <f>'Mower Unit Sales'!D12*$C$7</f>
        <v>190800</v>
      </c>
      <c r="F25" s="6">
        <f>'Mower Unit Sales'!E12*$C$7</f>
        <v>15600</v>
      </c>
      <c r="G25" s="6">
        <f>'Mower Unit Sales'!F12*$C$7</f>
        <v>0</v>
      </c>
      <c r="H25" s="6">
        <f t="shared" si="0"/>
        <v>1011600</v>
      </c>
      <c r="J25" s="5">
        <v>39692</v>
      </c>
      <c r="K25" s="6">
        <f>'Tractor Unit Sales'!B12*$D$7</f>
        <v>1434000</v>
      </c>
      <c r="L25" s="6">
        <f>'Tractor Unit Sales'!C12*$D$7</f>
        <v>870000</v>
      </c>
      <c r="M25" s="6">
        <f>'Tractor Unit Sales'!D12*$D$7</f>
        <v>1950000</v>
      </c>
      <c r="N25" s="6">
        <f>'Tractor Unit Sales'!E12*$D$7</f>
        <v>789000</v>
      </c>
      <c r="O25" s="6">
        <f>'Tractor Unit Sales'!F12*$D$7</f>
        <v>0</v>
      </c>
      <c r="P25" s="6">
        <f t="shared" si="1"/>
        <v>5043000</v>
      </c>
      <c r="Q25" s="6"/>
      <c r="R25" s="6"/>
      <c r="S25" s="6"/>
      <c r="T25" s="6"/>
      <c r="U25" s="20"/>
    </row>
    <row r="26" spans="2:22" x14ac:dyDescent="0.2">
      <c r="B26" s="5">
        <v>39722</v>
      </c>
      <c r="C26" s="6">
        <f>'Mower Unit Sales'!B13*$C$7</f>
        <v>718800</v>
      </c>
      <c r="D26" s="6">
        <f>'Mower Unit Sales'!C13*$C$7</f>
        <v>26400</v>
      </c>
      <c r="E26" s="6">
        <f>'Mower Unit Sales'!D13*$C$7</f>
        <v>158400</v>
      </c>
      <c r="F26" s="6">
        <f>'Mower Unit Sales'!E13*$C$7</f>
        <v>14400</v>
      </c>
      <c r="G26" s="6">
        <f>'Mower Unit Sales'!F13*$C$7</f>
        <v>0</v>
      </c>
      <c r="H26" s="6">
        <f t="shared" si="0"/>
        <v>918000</v>
      </c>
      <c r="J26" s="5">
        <v>39722</v>
      </c>
      <c r="K26" s="6">
        <f>'Tractor Unit Sales'!B13*$D$7</f>
        <v>1365000</v>
      </c>
      <c r="L26" s="6">
        <f>'Tractor Unit Sales'!C13*$D$7</f>
        <v>840000</v>
      </c>
      <c r="M26" s="6">
        <f>'Tractor Unit Sales'!D13*$D$7</f>
        <v>2010000</v>
      </c>
      <c r="N26" s="6">
        <f>'Tractor Unit Sales'!E13*$D$7</f>
        <v>774000</v>
      </c>
      <c r="O26" s="6">
        <f>'Tractor Unit Sales'!F13*$D$7</f>
        <v>0</v>
      </c>
      <c r="P26" s="6">
        <f t="shared" si="1"/>
        <v>4989000</v>
      </c>
      <c r="Q26" s="6"/>
      <c r="R26" s="6"/>
      <c r="S26" s="6"/>
      <c r="T26" s="6"/>
      <c r="U26" s="20"/>
    </row>
    <row r="27" spans="2:22" x14ac:dyDescent="0.2">
      <c r="B27" s="5">
        <v>39753</v>
      </c>
      <c r="C27" s="6">
        <f>'Mower Unit Sales'!B14*$C$7</f>
        <v>638400</v>
      </c>
      <c r="D27" s="6">
        <f>'Mower Unit Sales'!C14*$C$7</f>
        <v>25200</v>
      </c>
      <c r="E27" s="6">
        <f>'Mower Unit Sales'!D14*$C$7</f>
        <v>118800</v>
      </c>
      <c r="F27" s="6">
        <f>'Mower Unit Sales'!E14*$C$7</f>
        <v>15600</v>
      </c>
      <c r="G27" s="6">
        <f>'Mower Unit Sales'!F14*$C$7</f>
        <v>0</v>
      </c>
      <c r="H27" s="6">
        <f t="shared" si="0"/>
        <v>798000</v>
      </c>
      <c r="J27" s="5">
        <v>39753</v>
      </c>
      <c r="K27" s="6">
        <f>'Tractor Unit Sales'!B14*$D$7</f>
        <v>1221000</v>
      </c>
      <c r="L27" s="6">
        <f>'Tractor Unit Sales'!C14*$D$7</f>
        <v>870000</v>
      </c>
      <c r="M27" s="6">
        <f>'Tractor Unit Sales'!D14*$D$7</f>
        <v>2664000</v>
      </c>
      <c r="N27" s="6">
        <f>'Tractor Unit Sales'!E14*$D$7</f>
        <v>720000</v>
      </c>
      <c r="O27" s="6">
        <f>'Tractor Unit Sales'!F14*$D$7</f>
        <v>0</v>
      </c>
      <c r="P27" s="6">
        <f t="shared" si="1"/>
        <v>5475000</v>
      </c>
      <c r="Q27" s="6"/>
      <c r="R27" s="6"/>
      <c r="S27" s="6"/>
      <c r="T27" s="6"/>
      <c r="U27" s="20"/>
    </row>
    <row r="28" spans="2:22" x14ac:dyDescent="0.2">
      <c r="B28" s="5">
        <v>39783</v>
      </c>
      <c r="C28" s="6">
        <f>'Mower Unit Sales'!B15*$C$7</f>
        <v>556800</v>
      </c>
      <c r="D28" s="6">
        <f>'Mower Unit Sales'!C15*$C$7</f>
        <v>21600</v>
      </c>
      <c r="E28" s="6">
        <f>'Mower Unit Sales'!D15*$C$7</f>
        <v>79200</v>
      </c>
      <c r="F28" s="6">
        <f>'Mower Unit Sales'!E15*$C$7</f>
        <v>16800</v>
      </c>
      <c r="G28" s="6">
        <f>'Mower Unit Sales'!F15*$C$7</f>
        <v>0</v>
      </c>
      <c r="H28" s="6">
        <f t="shared" si="0"/>
        <v>674400</v>
      </c>
      <c r="J28" s="5">
        <v>39783</v>
      </c>
      <c r="K28" s="6">
        <f>'Tractor Unit Sales'!B15*$D$7</f>
        <v>1080000</v>
      </c>
      <c r="L28" s="6">
        <f>'Tractor Unit Sales'!C15*$D$7</f>
        <v>840000</v>
      </c>
      <c r="M28" s="6">
        <f>'Tractor Unit Sales'!D15*$D$7</f>
        <v>2550000</v>
      </c>
      <c r="N28" s="6">
        <f>'Tractor Unit Sales'!E15*$D$7</f>
        <v>690000</v>
      </c>
      <c r="O28" s="6">
        <f>'Tractor Unit Sales'!F15*$D$7</f>
        <v>0</v>
      </c>
      <c r="P28" s="6">
        <f t="shared" si="1"/>
        <v>5160000</v>
      </c>
      <c r="Q28" s="6"/>
      <c r="R28" s="6"/>
      <c r="S28" s="6"/>
      <c r="T28" s="6"/>
      <c r="U28" s="20"/>
    </row>
    <row r="29" spans="2:22" x14ac:dyDescent="0.2">
      <c r="B29" s="5">
        <v>39814</v>
      </c>
      <c r="C29" s="6">
        <f>'Mower Unit Sales'!B16*$C$8</f>
        <v>807300</v>
      </c>
      <c r="D29" s="6">
        <f>'Mower Unit Sales'!C16*$C$8</f>
        <v>28350</v>
      </c>
      <c r="E29" s="6">
        <f>'Mower Unit Sales'!D16*$C$8</f>
        <v>93150</v>
      </c>
      <c r="F29" s="6">
        <f>'Mower Unit Sales'!E16*$C$8</f>
        <v>18900</v>
      </c>
      <c r="G29" s="6">
        <f>'Mower Unit Sales'!F16*$C$8</f>
        <v>0</v>
      </c>
      <c r="H29" s="6">
        <f t="shared" si="0"/>
        <v>947700</v>
      </c>
      <c r="J29" s="5">
        <v>39814</v>
      </c>
      <c r="K29" s="6">
        <f>'Tractor Unit Sales'!B16*$D$8</f>
        <v>1770100</v>
      </c>
      <c r="L29" s="6">
        <f>'Tractor Unit Sales'!C16*$D$8</f>
        <v>992000</v>
      </c>
      <c r="M29" s="6">
        <f>'Tractor Unit Sales'!D16*$D$8</f>
        <v>1922000</v>
      </c>
      <c r="N29" s="6">
        <f>'Tractor Unit Sales'!E16*$D$8</f>
        <v>775000</v>
      </c>
      <c r="O29" s="6">
        <f>'Tractor Unit Sales'!F16*$D$8</f>
        <v>0</v>
      </c>
      <c r="P29" s="6">
        <f t="shared" si="1"/>
        <v>5459100</v>
      </c>
      <c r="Q29" s="6"/>
      <c r="R29" s="6"/>
      <c r="S29" s="6"/>
      <c r="T29" s="6"/>
    </row>
    <row r="30" spans="2:22" x14ac:dyDescent="0.2">
      <c r="B30" s="5">
        <v>39845</v>
      </c>
      <c r="C30" s="6">
        <f>'Mower Unit Sales'!B17*$C$8</f>
        <v>1028700</v>
      </c>
      <c r="D30" s="6">
        <f>'Mower Unit Sales'!C17*$C$8</f>
        <v>32400</v>
      </c>
      <c r="E30" s="6">
        <f>'Mower Unit Sales'!D17*$C$8</f>
        <v>137700</v>
      </c>
      <c r="F30" s="6">
        <f>'Mower Unit Sales'!E17*$C$8</f>
        <v>20250</v>
      </c>
      <c r="G30" s="6">
        <f>'Mower Unit Sales'!F17*$C$8</f>
        <v>0</v>
      </c>
      <c r="H30" s="6">
        <f t="shared" si="0"/>
        <v>1219050</v>
      </c>
      <c r="J30" s="5">
        <v>39845</v>
      </c>
      <c r="K30" s="6">
        <f>'Tractor Unit Sales'!B17*$D$8</f>
        <v>2015000</v>
      </c>
      <c r="L30" s="6">
        <f>'Tractor Unit Sales'!C17*$D$8</f>
        <v>1085000</v>
      </c>
      <c r="M30" s="6">
        <f>'Tractor Unit Sales'!D17*$D$8</f>
        <v>2356000</v>
      </c>
      <c r="N30" s="6">
        <f>'Tractor Unit Sales'!E17*$D$8</f>
        <v>852500</v>
      </c>
      <c r="O30" s="6">
        <f>'Tractor Unit Sales'!F17*$D$8</f>
        <v>0</v>
      </c>
      <c r="P30" s="6">
        <f t="shared" si="1"/>
        <v>6308500</v>
      </c>
    </row>
    <row r="31" spans="2:22" x14ac:dyDescent="0.2">
      <c r="B31" s="5">
        <v>39873</v>
      </c>
      <c r="C31" s="6">
        <f>'Mower Unit Sales'!B18*$C$8</f>
        <v>1129950</v>
      </c>
      <c r="D31" s="6">
        <f>'Mower Unit Sales'!C18*$C$8</f>
        <v>33750</v>
      </c>
      <c r="E31" s="6">
        <f>'Mower Unit Sales'!D18*$C$8</f>
        <v>174150</v>
      </c>
      <c r="F31" s="6">
        <f>'Mower Unit Sales'!E18*$C$8</f>
        <v>18900</v>
      </c>
      <c r="G31" s="6">
        <f>'Mower Unit Sales'!F18*$C$8</f>
        <v>0</v>
      </c>
      <c r="H31" s="6">
        <f t="shared" si="0"/>
        <v>1356750</v>
      </c>
      <c r="J31" s="5">
        <v>39873</v>
      </c>
      <c r="K31" s="6">
        <f>'Tractor Unit Sales'!B18*$D$8</f>
        <v>2294000</v>
      </c>
      <c r="L31" s="6">
        <f>'Tractor Unit Sales'!C18*$D$8</f>
        <v>1209000</v>
      </c>
      <c r="M31" s="6">
        <f>'Tractor Unit Sales'!D18*$D$8</f>
        <v>2300200</v>
      </c>
      <c r="N31" s="6">
        <f>'Tractor Unit Sales'!E18*$D$8</f>
        <v>837000</v>
      </c>
      <c r="O31" s="6">
        <f>'Tractor Unit Sales'!F18*$D$8</f>
        <v>0</v>
      </c>
      <c r="P31" s="6">
        <f t="shared" si="1"/>
        <v>6640200</v>
      </c>
    </row>
    <row r="32" spans="2:22" x14ac:dyDescent="0.2">
      <c r="B32" s="5">
        <v>39904</v>
      </c>
      <c r="C32" s="6">
        <f>'Mower Unit Sales'!B19*$C$8</f>
        <v>1192050</v>
      </c>
      <c r="D32" s="6">
        <f>'Mower Unit Sales'!C19*$C$8</f>
        <v>39150</v>
      </c>
      <c r="E32" s="6">
        <f>'Mower Unit Sales'!D19*$C$8</f>
        <v>218700</v>
      </c>
      <c r="F32" s="6">
        <f>'Mower Unit Sales'!E19*$C$8</f>
        <v>20250</v>
      </c>
      <c r="G32" s="6">
        <f>'Mower Unit Sales'!F19*$C$8</f>
        <v>0</v>
      </c>
      <c r="H32" s="6">
        <f t="shared" si="0"/>
        <v>1470150</v>
      </c>
      <c r="J32" s="5">
        <v>39904</v>
      </c>
      <c r="K32" s="6">
        <f>'Tractor Unit Sales'!B19*$D$8</f>
        <v>2604000</v>
      </c>
      <c r="L32" s="6">
        <f>'Tractor Unit Sales'!C19*$D$8</f>
        <v>1364000</v>
      </c>
      <c r="M32" s="6">
        <f>'Tractor Unit Sales'!D19*$D$8</f>
        <v>2418000</v>
      </c>
      <c r="N32" s="6">
        <f>'Tractor Unit Sales'!E19*$D$8</f>
        <v>868000</v>
      </c>
      <c r="O32" s="6">
        <f>'Tractor Unit Sales'!F19*$D$8</f>
        <v>0</v>
      </c>
      <c r="P32" s="6">
        <f t="shared" si="1"/>
        <v>7254000</v>
      </c>
    </row>
    <row r="33" spans="2:16" x14ac:dyDescent="0.2">
      <c r="B33" s="5">
        <v>39934</v>
      </c>
      <c r="C33" s="6">
        <f>'Mower Unit Sales'!B20*$C$8</f>
        <v>1256850</v>
      </c>
      <c r="D33" s="6">
        <f>'Mower Unit Sales'!C20*$C$8</f>
        <v>44550</v>
      </c>
      <c r="E33" s="6">
        <f>'Mower Unit Sales'!D20*$C$8</f>
        <v>222750</v>
      </c>
      <c r="F33" s="6">
        <f>'Mower Unit Sales'!E20*$C$8</f>
        <v>17550</v>
      </c>
      <c r="G33" s="6">
        <f>'Mower Unit Sales'!F20*$C$8</f>
        <v>0</v>
      </c>
      <c r="H33" s="6">
        <f t="shared" si="0"/>
        <v>1541700</v>
      </c>
      <c r="J33" s="5">
        <v>39934</v>
      </c>
      <c r="K33" s="6">
        <f>'Tractor Unit Sales'!B20*$D$8</f>
        <v>2573000</v>
      </c>
      <c r="L33" s="6">
        <f>'Tractor Unit Sales'!C20*$D$8</f>
        <v>1457000</v>
      </c>
      <c r="M33" s="6">
        <f>'Tractor Unit Sales'!D20*$D$8</f>
        <v>2139000</v>
      </c>
      <c r="N33" s="6">
        <f>'Tractor Unit Sales'!E20*$D$8</f>
        <v>899000</v>
      </c>
      <c r="O33" s="6">
        <f>'Tractor Unit Sales'!F20*$D$8</f>
        <v>0</v>
      </c>
      <c r="P33" s="6">
        <f t="shared" si="1"/>
        <v>7068000</v>
      </c>
    </row>
    <row r="34" spans="2:16" x14ac:dyDescent="0.2">
      <c r="B34" s="5">
        <v>39965</v>
      </c>
      <c r="C34" s="6">
        <f>'Mower Unit Sales'!B21*$C$8</f>
        <v>1381050</v>
      </c>
      <c r="D34" s="6">
        <f>'Mower Unit Sales'!C21*$C$8</f>
        <v>41850</v>
      </c>
      <c r="E34" s="6">
        <f>'Mower Unit Sales'!D21*$C$8</f>
        <v>214650</v>
      </c>
      <c r="F34" s="6">
        <f>'Mower Unit Sales'!E21*$C$8</f>
        <v>18900</v>
      </c>
      <c r="G34" s="6">
        <f>'Mower Unit Sales'!F21*$C$8</f>
        <v>0</v>
      </c>
      <c r="H34" s="6">
        <f t="shared" si="0"/>
        <v>1656450</v>
      </c>
      <c r="J34" s="5">
        <v>39965</v>
      </c>
      <c r="K34" s="6">
        <f>'Tractor Unit Sales'!B21*$D$8</f>
        <v>2356000</v>
      </c>
      <c r="L34" s="6">
        <f>'Tractor Unit Sales'!C21*$D$8</f>
        <v>1519000</v>
      </c>
      <c r="M34" s="6">
        <f>'Tractor Unit Sales'!D21*$D$8</f>
        <v>2235100</v>
      </c>
      <c r="N34" s="6">
        <f>'Tractor Unit Sales'!E21*$D$8</f>
        <v>930000</v>
      </c>
      <c r="O34" s="6">
        <f>'Tractor Unit Sales'!F21*$D$8</f>
        <v>0</v>
      </c>
      <c r="P34" s="6">
        <f t="shared" si="1"/>
        <v>7040100</v>
      </c>
    </row>
    <row r="35" spans="2:16" x14ac:dyDescent="0.2">
      <c r="B35" s="5">
        <v>39995</v>
      </c>
      <c r="C35" s="6">
        <f>'Mower Unit Sales'!B22*$C$8</f>
        <v>1177200</v>
      </c>
      <c r="D35" s="6">
        <f>'Mower Unit Sales'!C22*$C$8</f>
        <v>39150</v>
      </c>
      <c r="E35" s="6">
        <f>'Mower Unit Sales'!D22*$C$8</f>
        <v>210600</v>
      </c>
      <c r="F35" s="6">
        <f>'Mower Unit Sales'!E22*$C$8</f>
        <v>20250</v>
      </c>
      <c r="G35" s="6">
        <f>'Mower Unit Sales'!F22*$C$8</f>
        <v>0</v>
      </c>
      <c r="H35" s="6">
        <f t="shared" si="0"/>
        <v>1447200</v>
      </c>
      <c r="J35" s="5">
        <v>39995</v>
      </c>
      <c r="K35" s="6">
        <f>'Tractor Unit Sales'!B22*$D$8</f>
        <v>2111100</v>
      </c>
      <c r="L35" s="6">
        <f>'Tractor Unit Sales'!C22*$D$8</f>
        <v>1491100</v>
      </c>
      <c r="M35" s="6">
        <f>'Tractor Unit Sales'!D22*$D$8</f>
        <v>2108000</v>
      </c>
      <c r="N35" s="6">
        <f>'Tractor Unit Sales'!E22*$D$8</f>
        <v>967200</v>
      </c>
      <c r="O35" s="6">
        <f>'Tractor Unit Sales'!F22*$D$8</f>
        <v>0</v>
      </c>
      <c r="P35" s="6">
        <f t="shared" si="1"/>
        <v>6677400</v>
      </c>
    </row>
    <row r="36" spans="2:16" x14ac:dyDescent="0.2">
      <c r="B36" s="5">
        <v>40026</v>
      </c>
      <c r="C36" s="6">
        <f>'Mower Unit Sales'!B23*$C$8</f>
        <v>1040850</v>
      </c>
      <c r="D36" s="6">
        <f>'Mower Unit Sales'!C23*$C$8</f>
        <v>36450</v>
      </c>
      <c r="E36" s="6">
        <f>'Mower Unit Sales'!D23*$C$8</f>
        <v>206550</v>
      </c>
      <c r="F36" s="6">
        <f>'Mower Unit Sales'!E23*$C$8</f>
        <v>18900</v>
      </c>
      <c r="G36" s="6">
        <f>'Mower Unit Sales'!F23*$C$8</f>
        <v>0</v>
      </c>
      <c r="H36" s="6">
        <f t="shared" si="0"/>
        <v>1302750</v>
      </c>
      <c r="J36" s="5">
        <v>40026</v>
      </c>
      <c r="K36" s="6">
        <f>'Tractor Unit Sales'!B23*$D$8</f>
        <v>2077000</v>
      </c>
      <c r="L36" s="6">
        <f>'Tractor Unit Sales'!C23*$D$8</f>
        <v>1426000</v>
      </c>
      <c r="M36" s="6">
        <f>'Tractor Unit Sales'!D23*$D$8</f>
        <v>2204100</v>
      </c>
      <c r="N36" s="6">
        <f>'Tractor Unit Sales'!E23*$D$8</f>
        <v>945500</v>
      </c>
      <c r="O36" s="6">
        <f>'Tractor Unit Sales'!F23*$D$8</f>
        <v>0</v>
      </c>
      <c r="P36" s="6">
        <f t="shared" si="1"/>
        <v>6652600</v>
      </c>
    </row>
    <row r="37" spans="2:16" x14ac:dyDescent="0.2">
      <c r="B37" s="5">
        <v>40057</v>
      </c>
      <c r="C37" s="6">
        <f>'Mower Unit Sales'!B24*$C$8</f>
        <v>853200</v>
      </c>
      <c r="D37" s="6">
        <f>'Mower Unit Sales'!C24*$C$8</f>
        <v>33750</v>
      </c>
      <c r="E37" s="6">
        <f>'Mower Unit Sales'!D24*$C$8</f>
        <v>214650</v>
      </c>
      <c r="F37" s="6">
        <f>'Mower Unit Sales'!E24*$C$8</f>
        <v>20250</v>
      </c>
      <c r="G37" s="6">
        <f>'Mower Unit Sales'!F24*$C$8</f>
        <v>0</v>
      </c>
      <c r="H37" s="6">
        <f t="shared" si="0"/>
        <v>1121850</v>
      </c>
      <c r="J37" s="5">
        <v>40057</v>
      </c>
      <c r="K37" s="6">
        <f>'Tractor Unit Sales'!B24*$D$8</f>
        <v>1984000</v>
      </c>
      <c r="L37" s="6">
        <f>'Tractor Unit Sales'!C24*$D$8</f>
        <v>1426000</v>
      </c>
      <c r="M37" s="6">
        <f>'Tractor Unit Sales'!D24*$D$8</f>
        <v>2154500</v>
      </c>
      <c r="N37" s="6">
        <f>'Tractor Unit Sales'!E24*$D$8</f>
        <v>899000</v>
      </c>
      <c r="O37" s="6">
        <f>'Tractor Unit Sales'!F24*$D$8</f>
        <v>0</v>
      </c>
      <c r="P37" s="6">
        <f t="shared" si="1"/>
        <v>6463500</v>
      </c>
    </row>
    <row r="38" spans="2:16" x14ac:dyDescent="0.2">
      <c r="B38" s="5">
        <v>40087</v>
      </c>
      <c r="C38" s="6">
        <f>'Mower Unit Sales'!B25*$C$8</f>
        <v>788400</v>
      </c>
      <c r="D38" s="6">
        <f>'Mower Unit Sales'!C25*$C$8</f>
        <v>33750</v>
      </c>
      <c r="E38" s="6">
        <f>'Mower Unit Sales'!D25*$C$8</f>
        <v>170100</v>
      </c>
      <c r="F38" s="6">
        <f>'Mower Unit Sales'!E25*$C$8</f>
        <v>21600</v>
      </c>
      <c r="G38" s="6">
        <f>'Mower Unit Sales'!F25*$C$8</f>
        <v>0</v>
      </c>
      <c r="H38" s="6">
        <f t="shared" si="0"/>
        <v>1013850</v>
      </c>
      <c r="J38" s="5">
        <v>40087</v>
      </c>
      <c r="K38" s="6">
        <f>'Tractor Unit Sales'!B25*$D$8</f>
        <v>1922000</v>
      </c>
      <c r="L38" s="6">
        <f>'Tractor Unit Sales'!C25*$D$8</f>
        <v>1364000</v>
      </c>
      <c r="M38" s="6">
        <f>'Tractor Unit Sales'!D25*$D$8</f>
        <v>2015000</v>
      </c>
      <c r="N38" s="6">
        <f>'Tractor Unit Sales'!E25*$D$8</f>
        <v>806000</v>
      </c>
      <c r="O38" s="6">
        <f>'Tractor Unit Sales'!F25*$D$8</f>
        <v>0</v>
      </c>
      <c r="P38" s="6">
        <f t="shared" si="1"/>
        <v>6107000</v>
      </c>
    </row>
    <row r="39" spans="2:16" x14ac:dyDescent="0.2">
      <c r="B39" s="5">
        <v>40118</v>
      </c>
      <c r="C39" s="6">
        <f>'Mower Unit Sales'!B26*$C$8</f>
        <v>669600</v>
      </c>
      <c r="D39" s="6">
        <f>'Mower Unit Sales'!C26*$C$8</f>
        <v>32400</v>
      </c>
      <c r="E39" s="6">
        <f>'Mower Unit Sales'!D26*$C$8</f>
        <v>121500</v>
      </c>
      <c r="F39" s="6">
        <f>'Mower Unit Sales'!E26*$C$8</f>
        <v>20250</v>
      </c>
      <c r="G39" s="6">
        <f>'Mower Unit Sales'!F26*$C$8</f>
        <v>0</v>
      </c>
      <c r="H39" s="6">
        <f t="shared" si="0"/>
        <v>843750</v>
      </c>
      <c r="J39" s="5">
        <v>40118</v>
      </c>
      <c r="K39" s="6">
        <f>'Tractor Unit Sales'!B26*$D$8</f>
        <v>1767000</v>
      </c>
      <c r="L39" s="6">
        <f>'Tractor Unit Sales'!C26*$D$8</f>
        <v>1351600</v>
      </c>
      <c r="M39" s="6">
        <f>'Tractor Unit Sales'!D26*$D$8</f>
        <v>2108000</v>
      </c>
      <c r="N39" s="6">
        <f>'Tractor Unit Sales'!E26*$D$8</f>
        <v>775000</v>
      </c>
      <c r="O39" s="6">
        <f>'Tractor Unit Sales'!F26*$D$8</f>
        <v>0</v>
      </c>
      <c r="P39" s="6">
        <f t="shared" si="1"/>
        <v>6001600</v>
      </c>
    </row>
    <row r="40" spans="2:16" x14ac:dyDescent="0.2">
      <c r="B40" s="5">
        <v>40148</v>
      </c>
      <c r="C40" s="6">
        <f>'Mower Unit Sales'!B27*$C$8</f>
        <v>587250</v>
      </c>
      <c r="D40" s="6">
        <f>'Mower Unit Sales'!C27*$C$8</f>
        <v>28350</v>
      </c>
      <c r="E40" s="6">
        <f>'Mower Unit Sales'!D27*$C$8</f>
        <v>89100</v>
      </c>
      <c r="F40" s="6">
        <f>'Mower Unit Sales'!E27*$C$8</f>
        <v>20250</v>
      </c>
      <c r="G40" s="6">
        <f>'Mower Unit Sales'!F27*$C$8</f>
        <v>0</v>
      </c>
      <c r="H40" s="6">
        <f t="shared" si="0"/>
        <v>724950</v>
      </c>
      <c r="J40" s="5">
        <v>40148</v>
      </c>
      <c r="K40" s="6">
        <f>'Tractor Unit Sales'!B27*$D$8</f>
        <v>1652300</v>
      </c>
      <c r="L40" s="6">
        <f>'Tractor Unit Sales'!C27*$D$8</f>
        <v>1302000</v>
      </c>
      <c r="M40" s="6">
        <f>'Tractor Unit Sales'!D27*$D$8</f>
        <v>2036700</v>
      </c>
      <c r="N40" s="6">
        <f>'Tractor Unit Sales'!E27*$D$8</f>
        <v>744000</v>
      </c>
      <c r="O40" s="6">
        <f>'Tractor Unit Sales'!F27*$D$8</f>
        <v>0</v>
      </c>
      <c r="P40" s="6">
        <f t="shared" si="1"/>
        <v>5735000</v>
      </c>
    </row>
    <row r="41" spans="2:16" x14ac:dyDescent="0.2">
      <c r="B41" s="5">
        <v>40179</v>
      </c>
      <c r="C41" s="6">
        <f>'Mower Unit Sales'!B28*$C$9</f>
        <v>903000</v>
      </c>
      <c r="D41" s="6">
        <f>'Mower Unit Sales'!C28*$C$9</f>
        <v>33000</v>
      </c>
      <c r="E41" s="6">
        <f>'Mower Unit Sales'!D28*$C$9</f>
        <v>85500</v>
      </c>
      <c r="F41" s="6">
        <f>'Mower Unit Sales'!E28*$C$9</f>
        <v>24000</v>
      </c>
      <c r="G41" s="6">
        <f>'Mower Unit Sales'!F28*$C$9</f>
        <v>0</v>
      </c>
      <c r="H41" s="6">
        <f t="shared" si="0"/>
        <v>1045500</v>
      </c>
      <c r="J41" s="5">
        <v>40179</v>
      </c>
      <c r="K41" s="6">
        <f>'Tractor Unit Sales'!B28*$D$9</f>
        <v>2015000</v>
      </c>
      <c r="L41" s="6">
        <f>'Tractor Unit Sales'!C28*$D$9</f>
        <v>1657500</v>
      </c>
      <c r="M41" s="6">
        <f>'Tractor Unit Sales'!D28*$D$9</f>
        <v>1982500</v>
      </c>
      <c r="N41" s="6">
        <f>'Tractor Unit Sales'!E28*$D$9</f>
        <v>812500</v>
      </c>
      <c r="O41" s="6">
        <f>'Tractor Unit Sales'!F28*$D$9</f>
        <v>32500</v>
      </c>
      <c r="P41" s="6">
        <f t="shared" si="1"/>
        <v>6500000</v>
      </c>
    </row>
    <row r="42" spans="2:16" x14ac:dyDescent="0.2">
      <c r="B42" s="5">
        <v>40210</v>
      </c>
      <c r="C42" s="6">
        <f>'Mower Unit Sales'!B29*$C$9</f>
        <v>1188000</v>
      </c>
      <c r="D42" s="6">
        <f>'Mower Unit Sales'!C29*$C$9</f>
        <v>37500</v>
      </c>
      <c r="E42" s="6">
        <f>'Mower Unit Sales'!D29*$C$9</f>
        <v>126000</v>
      </c>
      <c r="F42" s="6">
        <f>'Mower Unit Sales'!E29*$C$9</f>
        <v>22500</v>
      </c>
      <c r="G42" s="6">
        <f>'Mower Unit Sales'!F29*$C$9</f>
        <v>0</v>
      </c>
      <c r="H42" s="6">
        <f t="shared" si="0"/>
        <v>1374000</v>
      </c>
      <c r="J42" s="5">
        <v>40210</v>
      </c>
      <c r="K42" s="6">
        <f>'Tractor Unit Sales'!B29*$D$9</f>
        <v>2574000</v>
      </c>
      <c r="L42" s="6">
        <f>'Tractor Unit Sales'!C29*$D$9</f>
        <v>1917500</v>
      </c>
      <c r="M42" s="6">
        <f>'Tractor Unit Sales'!D29*$D$9</f>
        <v>2210000</v>
      </c>
      <c r="N42" s="6">
        <f>'Tractor Unit Sales'!E29*$D$9</f>
        <v>812500</v>
      </c>
      <c r="O42" s="6">
        <f>'Tractor Unit Sales'!F29*$D$9</f>
        <v>39000</v>
      </c>
      <c r="P42" s="6">
        <f t="shared" si="1"/>
        <v>7553000</v>
      </c>
    </row>
    <row r="43" spans="2:16" x14ac:dyDescent="0.2">
      <c r="B43" s="5">
        <v>40238</v>
      </c>
      <c r="C43" s="6">
        <f>'Mower Unit Sales'!B30*$C$9</f>
        <v>1264500</v>
      </c>
      <c r="D43" s="6">
        <f>'Mower Unit Sales'!C30*$C$9</f>
        <v>40500</v>
      </c>
      <c r="E43" s="6">
        <f>'Mower Unit Sales'!D30*$C$9</f>
        <v>166500</v>
      </c>
      <c r="F43" s="6">
        <f>'Mower Unit Sales'!E30*$C$9</f>
        <v>24000</v>
      </c>
      <c r="G43" s="6">
        <f>'Mower Unit Sales'!F30*$C$9</f>
        <v>0</v>
      </c>
      <c r="H43" s="6">
        <f t="shared" si="0"/>
        <v>1495500</v>
      </c>
      <c r="J43" s="5">
        <v>40238</v>
      </c>
      <c r="K43" s="6">
        <f>'Tractor Unit Sales'!B30*$D$9</f>
        <v>2892500</v>
      </c>
      <c r="L43" s="6">
        <f>'Tractor Unit Sales'!C30*$D$9</f>
        <v>1982500</v>
      </c>
      <c r="M43" s="6">
        <f>'Tractor Unit Sales'!D30*$D$9</f>
        <v>2372500</v>
      </c>
      <c r="N43" s="6">
        <f>'Tractor Unit Sales'!E30*$D$9</f>
        <v>845000</v>
      </c>
      <c r="O43" s="6">
        <f>'Tractor Unit Sales'!F30*$D$9</f>
        <v>65000</v>
      </c>
      <c r="P43" s="6">
        <f t="shared" si="1"/>
        <v>8157500</v>
      </c>
    </row>
    <row r="44" spans="2:16" x14ac:dyDescent="0.2">
      <c r="B44" s="5">
        <v>40269</v>
      </c>
      <c r="C44" s="6">
        <f>'Mower Unit Sales'!B31*$C$9</f>
        <v>1356000</v>
      </c>
      <c r="D44" s="6">
        <f>'Mower Unit Sales'!C31*$C$9</f>
        <v>46500</v>
      </c>
      <c r="E44" s="6">
        <f>'Mower Unit Sales'!D31*$C$9</f>
        <v>225000</v>
      </c>
      <c r="F44" s="6">
        <f>'Mower Unit Sales'!E31*$C$9</f>
        <v>25500</v>
      </c>
      <c r="G44" s="6">
        <f>'Mower Unit Sales'!F31*$C$9</f>
        <v>0</v>
      </c>
      <c r="H44" s="6">
        <f t="shared" si="0"/>
        <v>1653000</v>
      </c>
      <c r="J44" s="5">
        <v>40269</v>
      </c>
      <c r="K44" s="6">
        <f>'Tractor Unit Sales'!B31*$D$9</f>
        <v>3120000</v>
      </c>
      <c r="L44" s="6">
        <f>'Tractor Unit Sales'!C31*$D$9</f>
        <v>1950000</v>
      </c>
      <c r="M44" s="6">
        <f>'Tractor Unit Sales'!D31*$D$9</f>
        <v>2665000</v>
      </c>
      <c r="N44" s="6">
        <f>'Tractor Unit Sales'!E31*$D$9</f>
        <v>877500</v>
      </c>
      <c r="O44" s="6">
        <f>'Tractor Unit Sales'!F31*$D$9</f>
        <v>71500</v>
      </c>
      <c r="P44" s="6">
        <f t="shared" si="1"/>
        <v>8684000</v>
      </c>
    </row>
    <row r="45" spans="2:16" x14ac:dyDescent="0.2">
      <c r="B45" s="5">
        <v>40299</v>
      </c>
      <c r="C45" s="6">
        <f>'Mower Unit Sales'!B32*$C$9</f>
        <v>1473000</v>
      </c>
      <c r="D45" s="6">
        <f>'Mower Unit Sales'!C32*$C$9</f>
        <v>54000</v>
      </c>
      <c r="E45" s="6">
        <f>'Mower Unit Sales'!D32*$C$9</f>
        <v>216000</v>
      </c>
      <c r="F45" s="6">
        <f>'Mower Unit Sales'!E32*$C$9</f>
        <v>24000</v>
      </c>
      <c r="G45" s="6">
        <f>'Mower Unit Sales'!F32*$C$9</f>
        <v>0</v>
      </c>
      <c r="H45" s="6">
        <f t="shared" si="0"/>
        <v>1767000</v>
      </c>
      <c r="J45" s="5">
        <v>40299</v>
      </c>
      <c r="K45" s="6">
        <f>'Tractor Unit Sales'!B32*$D$9</f>
        <v>3380000</v>
      </c>
      <c r="L45" s="6">
        <f>'Tractor Unit Sales'!C32*$D$9</f>
        <v>2015000</v>
      </c>
      <c r="M45" s="6">
        <f>'Tractor Unit Sales'!D32*$D$9</f>
        <v>2632500</v>
      </c>
      <c r="N45" s="6">
        <f>'Tractor Unit Sales'!E32*$D$9</f>
        <v>942500</v>
      </c>
      <c r="O45" s="6">
        <f>'Tractor Unit Sales'!F32*$D$9</f>
        <v>65000</v>
      </c>
      <c r="P45" s="6">
        <f t="shared" si="1"/>
        <v>9035000</v>
      </c>
    </row>
    <row r="46" spans="2:16" x14ac:dyDescent="0.2">
      <c r="B46" s="5">
        <v>40330</v>
      </c>
      <c r="C46" s="6">
        <f>'Mower Unit Sales'!B33*$C$9</f>
        <v>1555500</v>
      </c>
      <c r="D46" s="6">
        <f>'Mower Unit Sales'!C33*$C$9</f>
        <v>49500</v>
      </c>
      <c r="E46" s="6">
        <f>'Mower Unit Sales'!D33*$C$9</f>
        <v>211500</v>
      </c>
      <c r="F46" s="6">
        <f>'Mower Unit Sales'!E33*$C$9</f>
        <v>25500</v>
      </c>
      <c r="G46" s="6">
        <f>'Mower Unit Sales'!F33*$C$9</f>
        <v>0</v>
      </c>
      <c r="H46" s="6">
        <f t="shared" si="0"/>
        <v>1842000</v>
      </c>
      <c r="J46" s="5">
        <v>40330</v>
      </c>
      <c r="K46" s="6">
        <f>'Tractor Unit Sales'!B33*$D$9</f>
        <v>3354000</v>
      </c>
      <c r="L46" s="6">
        <f>'Tractor Unit Sales'!C33*$D$9</f>
        <v>2080000</v>
      </c>
      <c r="M46" s="6">
        <f>'Tractor Unit Sales'!D33*$D$9</f>
        <v>2622750</v>
      </c>
      <c r="N46" s="6">
        <f>'Tractor Unit Sales'!E33*$D$9</f>
        <v>1007500</v>
      </c>
      <c r="O46" s="6">
        <f>'Tractor Unit Sales'!F33*$D$9</f>
        <v>78000</v>
      </c>
      <c r="P46" s="6">
        <f t="shared" si="1"/>
        <v>9142250</v>
      </c>
    </row>
    <row r="47" spans="2:16" x14ac:dyDescent="0.2">
      <c r="B47" s="5">
        <v>40360</v>
      </c>
      <c r="C47" s="6">
        <f>'Mower Unit Sales'!B34*$C$9</f>
        <v>1357500</v>
      </c>
      <c r="D47" s="6">
        <f>'Mower Unit Sales'!C34*$C$9</f>
        <v>46500</v>
      </c>
      <c r="E47" s="6">
        <f>'Mower Unit Sales'!D34*$C$9</f>
        <v>216000</v>
      </c>
      <c r="F47" s="6">
        <f>'Mower Unit Sales'!E34*$C$9</f>
        <v>24000</v>
      </c>
      <c r="G47" s="6">
        <f>'Mower Unit Sales'!F34*$C$9</f>
        <v>0</v>
      </c>
      <c r="H47" s="6">
        <f t="shared" si="0"/>
        <v>1644000</v>
      </c>
      <c r="J47" s="5">
        <v>40360</v>
      </c>
      <c r="K47" s="6">
        <f>'Tractor Unit Sales'!B34*$D$9</f>
        <v>3269500</v>
      </c>
      <c r="L47" s="6">
        <f>'Tractor Unit Sales'!C34*$D$9</f>
        <v>1917500</v>
      </c>
      <c r="M47" s="6">
        <f>'Tractor Unit Sales'!D34*$D$9</f>
        <v>2470000</v>
      </c>
      <c r="N47" s="6">
        <f>'Tractor Unit Sales'!E34*$D$9</f>
        <v>1105000</v>
      </c>
      <c r="O47" s="6">
        <f>'Tractor Unit Sales'!F34*$D$9</f>
        <v>65000</v>
      </c>
      <c r="P47" s="6">
        <f t="shared" si="1"/>
        <v>8827000</v>
      </c>
    </row>
    <row r="48" spans="2:16" x14ac:dyDescent="0.2">
      <c r="B48" s="5">
        <v>40391</v>
      </c>
      <c r="C48" s="6">
        <f>'Mower Unit Sales'!B35*$C$9</f>
        <v>1143000</v>
      </c>
      <c r="D48" s="6">
        <f>'Mower Unit Sales'!C35*$C$9</f>
        <v>45000</v>
      </c>
      <c r="E48" s="6">
        <f>'Mower Unit Sales'!D35*$C$9</f>
        <v>211500</v>
      </c>
      <c r="F48" s="6">
        <f>'Mower Unit Sales'!E35*$C$9</f>
        <v>25500</v>
      </c>
      <c r="G48" s="6">
        <f>'Mower Unit Sales'!F35*$C$9</f>
        <v>0</v>
      </c>
      <c r="H48" s="6">
        <f t="shared" si="0"/>
        <v>1425000</v>
      </c>
      <c r="J48" s="5">
        <v>40391</v>
      </c>
      <c r="K48" s="6">
        <f>'Tractor Unit Sales'!B35*$D$9</f>
        <v>2957500</v>
      </c>
      <c r="L48" s="6">
        <f>'Tractor Unit Sales'!C35*$D$9</f>
        <v>1950000</v>
      </c>
      <c r="M48" s="6">
        <f>'Tractor Unit Sales'!D35*$D$9</f>
        <v>2340000</v>
      </c>
      <c r="N48" s="6">
        <f>'Tractor Unit Sales'!E35*$D$9</f>
        <v>1040000</v>
      </c>
      <c r="O48" s="6">
        <f>'Tractor Unit Sales'!F35*$D$9</f>
        <v>100750</v>
      </c>
      <c r="P48" s="6">
        <f t="shared" si="1"/>
        <v>8388250</v>
      </c>
    </row>
    <row r="49" spans="2:16" x14ac:dyDescent="0.2">
      <c r="B49" s="5">
        <v>40422</v>
      </c>
      <c r="C49" s="6">
        <f>'Mower Unit Sales'!B36*$C$9</f>
        <v>963000</v>
      </c>
      <c r="D49" s="6">
        <f>'Mower Unit Sales'!C36*$C$9</f>
        <v>42000</v>
      </c>
      <c r="E49" s="6">
        <f>'Mower Unit Sales'!D36*$C$9</f>
        <v>202500</v>
      </c>
      <c r="F49" s="6">
        <f>'Mower Unit Sales'!E36*$C$9</f>
        <v>27000</v>
      </c>
      <c r="G49" s="6">
        <f>'Mower Unit Sales'!F36*$C$9</f>
        <v>0</v>
      </c>
      <c r="H49" s="6">
        <f t="shared" si="0"/>
        <v>1234500</v>
      </c>
      <c r="J49" s="5">
        <v>40422</v>
      </c>
      <c r="K49" s="6">
        <f>'Tractor Unit Sales'!B36*$D$9</f>
        <v>2609750</v>
      </c>
      <c r="L49" s="6">
        <f>'Tractor Unit Sales'!C36*$D$9</f>
        <v>2177500</v>
      </c>
      <c r="M49" s="6">
        <f>'Tractor Unit Sales'!D36*$D$9</f>
        <v>2145000</v>
      </c>
      <c r="N49" s="6">
        <f>'Tractor Unit Sales'!E36*$D$9</f>
        <v>1017250</v>
      </c>
      <c r="O49" s="6">
        <f>'Tractor Unit Sales'!F36*$D$9</f>
        <v>97500</v>
      </c>
      <c r="P49" s="6">
        <f t="shared" si="1"/>
        <v>8047000</v>
      </c>
    </row>
    <row r="50" spans="2:16" x14ac:dyDescent="0.2">
      <c r="B50" s="5">
        <v>40452</v>
      </c>
      <c r="C50" s="6">
        <f>'Mower Unit Sales'!B37*$C$9</f>
        <v>883500</v>
      </c>
      <c r="D50" s="6">
        <f>'Mower Unit Sales'!C37*$C$9</f>
        <v>40500</v>
      </c>
      <c r="E50" s="6">
        <f>'Mower Unit Sales'!D37*$C$9</f>
        <v>162000</v>
      </c>
      <c r="F50" s="6">
        <f>'Mower Unit Sales'!E37*$C$9</f>
        <v>27000</v>
      </c>
      <c r="G50" s="6">
        <f>'Mower Unit Sales'!F37*$C$9</f>
        <v>0</v>
      </c>
      <c r="H50" s="6">
        <f t="shared" si="0"/>
        <v>1113000</v>
      </c>
      <c r="J50" s="5">
        <v>40452</v>
      </c>
      <c r="K50" s="6">
        <f>'Tractor Unit Sales'!B37*$D$9</f>
        <v>2372500</v>
      </c>
      <c r="L50" s="6">
        <f>'Tractor Unit Sales'!C37*$D$9</f>
        <v>2047500</v>
      </c>
      <c r="M50" s="6">
        <f>'Tractor Unit Sales'!D37*$D$9</f>
        <v>2047500</v>
      </c>
      <c r="N50" s="6">
        <f>'Tractor Unit Sales'!E37*$D$9</f>
        <v>942500</v>
      </c>
      <c r="O50" s="6">
        <f>'Tractor Unit Sales'!F37*$D$9</f>
        <v>120250</v>
      </c>
      <c r="P50" s="6">
        <f t="shared" si="1"/>
        <v>7530250</v>
      </c>
    </row>
    <row r="51" spans="2:16" x14ac:dyDescent="0.2">
      <c r="B51" s="5">
        <v>40483</v>
      </c>
      <c r="C51" s="6">
        <f>'Mower Unit Sales'!B38*$C$9</f>
        <v>801000</v>
      </c>
      <c r="D51" s="6">
        <f>'Mower Unit Sales'!C38*$C$9</f>
        <v>39000</v>
      </c>
      <c r="E51" s="6">
        <f>'Mower Unit Sales'!D38*$C$9</f>
        <v>126000</v>
      </c>
      <c r="F51" s="6">
        <f>'Mower Unit Sales'!E38*$C$9</f>
        <v>28500</v>
      </c>
      <c r="G51" s="6">
        <f>'Mower Unit Sales'!F38*$C$9</f>
        <v>0</v>
      </c>
      <c r="H51" s="6">
        <f t="shared" si="0"/>
        <v>994500</v>
      </c>
      <c r="J51" s="5">
        <v>40483</v>
      </c>
      <c r="K51" s="6">
        <f>'Tractor Unit Sales'!B38*$D$9</f>
        <v>2271750</v>
      </c>
      <c r="L51" s="6">
        <f>'Tractor Unit Sales'!C38*$D$9</f>
        <v>2307500</v>
      </c>
      <c r="M51" s="6">
        <f>'Tractor Unit Sales'!D38*$D$9</f>
        <v>1959750</v>
      </c>
      <c r="N51" s="6">
        <f>'Tractor Unit Sales'!E38*$D$9</f>
        <v>910000</v>
      </c>
      <c r="O51" s="6">
        <f>'Tractor Unit Sales'!F38*$D$9</f>
        <v>104000</v>
      </c>
      <c r="P51" s="6">
        <f t="shared" si="1"/>
        <v>7553000</v>
      </c>
    </row>
    <row r="52" spans="2:16" x14ac:dyDescent="0.2">
      <c r="B52" s="5">
        <v>40513</v>
      </c>
      <c r="C52" s="6">
        <f>'Mower Unit Sales'!B39*$C$9</f>
        <v>664500</v>
      </c>
      <c r="D52" s="6">
        <f>'Mower Unit Sales'!C39*$C$9</f>
        <v>34500</v>
      </c>
      <c r="E52" s="6">
        <f>'Mower Unit Sales'!D39*$C$9</f>
        <v>76500</v>
      </c>
      <c r="F52" s="6">
        <f>'Mower Unit Sales'!E39*$C$9</f>
        <v>27000</v>
      </c>
      <c r="G52" s="6">
        <f>'Mower Unit Sales'!F39*$C$9</f>
        <v>0</v>
      </c>
      <c r="H52" s="6">
        <f t="shared" si="0"/>
        <v>802500</v>
      </c>
      <c r="J52" s="5">
        <v>40513</v>
      </c>
      <c r="K52" s="6">
        <f>'Tractor Unit Sales'!B39*$D$9</f>
        <v>2102750</v>
      </c>
      <c r="L52" s="6">
        <f>'Tractor Unit Sales'!C39*$D$9</f>
        <v>1852500</v>
      </c>
      <c r="M52" s="6">
        <f>'Tractor Unit Sales'!D39*$D$9</f>
        <v>1852500</v>
      </c>
      <c r="N52" s="6">
        <f>'Tractor Unit Sales'!E39*$D$9</f>
        <v>845000</v>
      </c>
      <c r="O52" s="6">
        <f>'Tractor Unit Sales'!F39*$D$9</f>
        <v>107250</v>
      </c>
      <c r="P52" s="6">
        <f t="shared" si="1"/>
        <v>6760000</v>
      </c>
    </row>
    <row r="53" spans="2:16" x14ac:dyDescent="0.2">
      <c r="B53" s="5">
        <v>40544</v>
      </c>
      <c r="C53" s="6">
        <f>'Mower Unit Sales'!B40*$C$10</f>
        <v>1067500</v>
      </c>
      <c r="D53" s="6">
        <f>'Mower Unit Sales'!C40*$C$10</f>
        <v>43750</v>
      </c>
      <c r="E53" s="6">
        <f>'Mower Unit Sales'!D40*$C$10</f>
        <v>84000</v>
      </c>
      <c r="F53" s="6">
        <f>'Mower Unit Sales'!E40*$C$10</f>
        <v>35000</v>
      </c>
      <c r="G53" s="6">
        <f>'Mower Unit Sales'!F40*$C$10</f>
        <v>0</v>
      </c>
      <c r="H53" s="6">
        <f t="shared" si="0"/>
        <v>1230250</v>
      </c>
      <c r="J53" s="5">
        <v>40544</v>
      </c>
      <c r="K53" s="6">
        <f>'Tractor Unit Sales'!B40*$D$10</f>
        <v>2482000</v>
      </c>
      <c r="L53" s="6">
        <f>'Tractor Unit Sales'!C40*$D$10</f>
        <v>2210000</v>
      </c>
      <c r="M53" s="6">
        <f>'Tractor Unit Sales'!D40*$D$10</f>
        <v>1700000</v>
      </c>
      <c r="N53" s="6">
        <f>'Tractor Unit Sales'!E40*$D$10</f>
        <v>975800</v>
      </c>
      <c r="O53" s="6">
        <f>'Tractor Unit Sales'!F40*$D$10</f>
        <v>119000</v>
      </c>
      <c r="P53" s="6">
        <f t="shared" si="1"/>
        <v>7486800</v>
      </c>
    </row>
    <row r="54" spans="2:16" x14ac:dyDescent="0.2">
      <c r="B54" s="5">
        <v>40575</v>
      </c>
      <c r="C54" s="6">
        <f>'Mower Unit Sales'!B41*$C$10</f>
        <v>1401750</v>
      </c>
      <c r="D54" s="6">
        <f>'Mower Unit Sales'!C41*$C$10</f>
        <v>47250</v>
      </c>
      <c r="E54" s="6">
        <f>'Mower Unit Sales'!D41*$C$10</f>
        <v>131250</v>
      </c>
      <c r="F54" s="6">
        <f>'Mower Unit Sales'!E41*$C$10</f>
        <v>33250</v>
      </c>
      <c r="G54" s="6">
        <f>'Mower Unit Sales'!F41*$C$10</f>
        <v>0</v>
      </c>
      <c r="H54" s="6">
        <f t="shared" si="0"/>
        <v>1613500</v>
      </c>
      <c r="J54" s="5">
        <v>40575</v>
      </c>
      <c r="K54" s="6">
        <f>'Tractor Unit Sales'!B41*$D$10</f>
        <v>3162000</v>
      </c>
      <c r="L54" s="6">
        <f>'Tractor Unit Sales'!C41*$D$10</f>
        <v>2312000</v>
      </c>
      <c r="M54" s="6">
        <f>'Tractor Unit Sales'!D41*$D$10</f>
        <v>2006000</v>
      </c>
      <c r="N54" s="6">
        <f>'Tractor Unit Sales'!E41*$D$10</f>
        <v>986000</v>
      </c>
      <c r="O54" s="6">
        <f>'Tractor Unit Sales'!F41*$D$10</f>
        <v>170000</v>
      </c>
      <c r="P54" s="6">
        <f t="shared" si="1"/>
        <v>8636000</v>
      </c>
    </row>
    <row r="55" spans="2:16" x14ac:dyDescent="0.2">
      <c r="B55" s="5">
        <v>40603</v>
      </c>
      <c r="C55" s="6">
        <f>'Mower Unit Sales'!B42*$C$10</f>
        <v>1475250</v>
      </c>
      <c r="D55" s="6">
        <f>'Mower Unit Sales'!C42*$C$10</f>
        <v>49000</v>
      </c>
      <c r="E55" s="6">
        <f>'Mower Unit Sales'!D42*$C$10</f>
        <v>199500</v>
      </c>
      <c r="F55" s="6">
        <f>'Mower Unit Sales'!E42*$C$10</f>
        <v>35000</v>
      </c>
      <c r="G55" s="6">
        <f>'Mower Unit Sales'!F42*$C$10</f>
        <v>0</v>
      </c>
      <c r="H55" s="6">
        <f t="shared" si="0"/>
        <v>1758750</v>
      </c>
      <c r="J55" s="5">
        <v>40603</v>
      </c>
      <c r="K55" s="6">
        <f>'Tractor Unit Sales'!B42*$D$10</f>
        <v>3944000</v>
      </c>
      <c r="L55" s="6">
        <f>'Tractor Unit Sales'!C42*$D$10</f>
        <v>2461600</v>
      </c>
      <c r="M55" s="6">
        <f>'Tractor Unit Sales'!D42*$D$10</f>
        <v>2108000</v>
      </c>
      <c r="N55" s="6">
        <f>'Tractor Unit Sales'!E42*$D$10</f>
        <v>1020000</v>
      </c>
      <c r="O55" s="6">
        <f>'Tractor Unit Sales'!F42*$D$10</f>
        <v>214200</v>
      </c>
      <c r="P55" s="6">
        <f t="shared" si="1"/>
        <v>9747800</v>
      </c>
    </row>
    <row r="56" spans="2:16" x14ac:dyDescent="0.2">
      <c r="B56" s="5">
        <v>40634</v>
      </c>
      <c r="C56" s="6">
        <f>'Mower Unit Sales'!B43*$C$10</f>
        <v>1594250</v>
      </c>
      <c r="D56" s="6">
        <f>'Mower Unit Sales'!C43*$C$10</f>
        <v>56000</v>
      </c>
      <c r="E56" s="6">
        <f>'Mower Unit Sales'!D43*$C$10</f>
        <v>246750</v>
      </c>
      <c r="F56" s="6">
        <f>'Mower Unit Sales'!E43*$C$10</f>
        <v>36750</v>
      </c>
      <c r="G56" s="6">
        <f>'Mower Unit Sales'!F43*$C$10</f>
        <v>0</v>
      </c>
      <c r="H56" s="6">
        <f t="shared" si="0"/>
        <v>1933750</v>
      </c>
      <c r="J56" s="5">
        <v>40634</v>
      </c>
      <c r="K56" s="6">
        <f>'Tractor Unit Sales'!B43*$D$10</f>
        <v>5134000</v>
      </c>
      <c r="L56" s="6">
        <f>'Tractor Unit Sales'!C43*$D$10</f>
        <v>2482000</v>
      </c>
      <c r="M56" s="6">
        <f>'Tractor Unit Sales'!D43*$D$10</f>
        <v>2482000</v>
      </c>
      <c r="N56" s="6">
        <f>'Tractor Unit Sales'!E43*$D$10</f>
        <v>1054000</v>
      </c>
      <c r="O56" s="6">
        <f>'Tractor Unit Sales'!F43*$D$10</f>
        <v>231200</v>
      </c>
      <c r="P56" s="6">
        <f>SUM(K56:O56)</f>
        <v>11383200</v>
      </c>
    </row>
    <row r="57" spans="2:16" x14ac:dyDescent="0.2">
      <c r="B57" s="5">
        <v>40664</v>
      </c>
      <c r="C57" s="6">
        <f>'Mower Unit Sales'!B44*$C$10</f>
        <v>1702750</v>
      </c>
      <c r="D57" s="6">
        <f>'Mower Unit Sales'!C44*$C$10</f>
        <v>66500</v>
      </c>
      <c r="E57" s="6">
        <f>'Mower Unit Sales'!D44*$C$10</f>
        <v>234500</v>
      </c>
      <c r="F57" s="6">
        <f>'Mower Unit Sales'!E44*$C$10</f>
        <v>33250</v>
      </c>
      <c r="G57" s="6">
        <f>'Mower Unit Sales'!F44*$C$10</f>
        <v>0</v>
      </c>
      <c r="H57" s="6">
        <f t="shared" si="0"/>
        <v>2037000</v>
      </c>
      <c r="J57" s="5">
        <v>40664</v>
      </c>
      <c r="K57" s="6">
        <f>'Tractor Unit Sales'!B44*$D$10</f>
        <v>5610000</v>
      </c>
      <c r="L57" s="6">
        <f>'Tractor Unit Sales'!C44*$D$10</f>
        <v>2584000</v>
      </c>
      <c r="M57" s="6">
        <f>'Tractor Unit Sales'!D44*$D$10</f>
        <v>2516000</v>
      </c>
      <c r="N57" s="6">
        <f>'Tractor Unit Sales'!E44*$D$10</f>
        <v>1122000</v>
      </c>
      <c r="O57" s="6">
        <f>'Tractor Unit Sales'!F44*$D$10</f>
        <v>238000</v>
      </c>
      <c r="P57" s="6">
        <f t="shared" si="1"/>
        <v>12070000</v>
      </c>
    </row>
    <row r="58" spans="2:16" x14ac:dyDescent="0.2">
      <c r="B58" s="5">
        <v>40695</v>
      </c>
      <c r="C58" s="6">
        <f>'Mower Unit Sales'!B45*$C$10</f>
        <v>1771000</v>
      </c>
      <c r="D58" s="6">
        <f>'Mower Unit Sales'!C45*$C$10</f>
        <v>63000</v>
      </c>
      <c r="E58" s="6">
        <f>'Mower Unit Sales'!D45*$C$10</f>
        <v>238000</v>
      </c>
      <c r="F58" s="6">
        <f>'Mower Unit Sales'!E45*$C$10</f>
        <v>35000</v>
      </c>
      <c r="G58" s="6">
        <f>'Mower Unit Sales'!F45*$C$10</f>
        <v>0</v>
      </c>
      <c r="H58" s="6">
        <f t="shared" si="0"/>
        <v>2107000</v>
      </c>
      <c r="J58" s="5">
        <v>40695</v>
      </c>
      <c r="K58" s="6">
        <f>'Tractor Unit Sales'!B45*$D$10</f>
        <v>5066000</v>
      </c>
      <c r="L58" s="6">
        <f>'Tractor Unit Sales'!C45*$D$10</f>
        <v>2720000</v>
      </c>
      <c r="M58" s="6">
        <f>'Tractor Unit Sales'!D45*$D$10</f>
        <v>2448000</v>
      </c>
      <c r="N58" s="6">
        <f>'Tractor Unit Sales'!E45*$D$10</f>
        <v>1156000</v>
      </c>
      <c r="O58" s="6">
        <f>'Tractor Unit Sales'!F45*$D$10</f>
        <v>278800</v>
      </c>
      <c r="P58" s="6">
        <f t="shared" si="1"/>
        <v>11668800</v>
      </c>
    </row>
    <row r="59" spans="2:16" x14ac:dyDescent="0.2">
      <c r="B59" s="5">
        <v>40725</v>
      </c>
      <c r="C59" s="6">
        <f>'Mower Unit Sales'!B46*$C$10</f>
        <v>1589000</v>
      </c>
      <c r="D59" s="6">
        <f>'Mower Unit Sales'!C46*$C$10</f>
        <v>56000</v>
      </c>
      <c r="E59" s="6">
        <f>'Mower Unit Sales'!D46*$C$10</f>
        <v>246750</v>
      </c>
      <c r="F59" s="6">
        <f>'Mower Unit Sales'!E46*$C$10</f>
        <v>35000</v>
      </c>
      <c r="G59" s="6">
        <f>'Mower Unit Sales'!F46*$C$10</f>
        <v>0</v>
      </c>
      <c r="H59" s="6">
        <f t="shared" si="0"/>
        <v>1926750</v>
      </c>
      <c r="J59" s="5">
        <v>40725</v>
      </c>
      <c r="K59" s="6">
        <f>'Tractor Unit Sales'!B46*$D$10</f>
        <v>4964000</v>
      </c>
      <c r="L59" s="6">
        <f>'Tractor Unit Sales'!C46*$D$10</f>
        <v>2856000</v>
      </c>
      <c r="M59" s="6">
        <f>'Tractor Unit Sales'!D46*$D$10</f>
        <v>2278000</v>
      </c>
      <c r="N59" s="6">
        <f>'Tractor Unit Sales'!E46*$D$10</f>
        <v>1190000</v>
      </c>
      <c r="O59" s="6">
        <f>'Tractor Unit Sales'!F46*$D$10</f>
        <v>272000</v>
      </c>
      <c r="P59" s="6">
        <f t="shared" si="1"/>
        <v>11560000</v>
      </c>
    </row>
    <row r="60" spans="2:16" x14ac:dyDescent="0.2">
      <c r="B60" s="5">
        <v>40756</v>
      </c>
      <c r="C60" s="6">
        <f>'Mower Unit Sales'!B47*$C$10</f>
        <v>1368500</v>
      </c>
      <c r="D60" s="6">
        <f>'Mower Unit Sales'!C47*$C$10</f>
        <v>54250</v>
      </c>
      <c r="E60" s="6">
        <f>'Mower Unit Sales'!D47*$C$10</f>
        <v>260750</v>
      </c>
      <c r="F60" s="6">
        <f>'Mower Unit Sales'!E47*$C$10</f>
        <v>36750</v>
      </c>
      <c r="G60" s="6">
        <f>'Mower Unit Sales'!F47*$C$10</f>
        <v>0</v>
      </c>
      <c r="H60" s="6">
        <f t="shared" si="0"/>
        <v>1720250</v>
      </c>
      <c r="J60" s="5">
        <v>40756</v>
      </c>
      <c r="K60" s="6">
        <f>'Tractor Unit Sales'!B47*$D$10</f>
        <v>4726000</v>
      </c>
      <c r="L60" s="6">
        <f>'Tractor Unit Sales'!C47*$D$10</f>
        <v>2822000</v>
      </c>
      <c r="M60" s="6">
        <f>'Tractor Unit Sales'!D47*$D$10</f>
        <v>2074000</v>
      </c>
      <c r="N60" s="6">
        <f>'Tractor Unit Sales'!E47*$D$10</f>
        <v>1159400</v>
      </c>
      <c r="O60" s="6">
        <f>'Tractor Unit Sales'!F47*$D$10</f>
        <v>306000</v>
      </c>
      <c r="P60" s="6">
        <f t="shared" si="1"/>
        <v>11087400</v>
      </c>
    </row>
    <row r="61" spans="2:16" x14ac:dyDescent="0.2">
      <c r="B61" s="5">
        <v>40787</v>
      </c>
      <c r="C61" s="6">
        <f>'Mower Unit Sales'!B48*$C$10</f>
        <v>1144500</v>
      </c>
      <c r="D61" s="6">
        <f>'Mower Unit Sales'!C48*$C$10</f>
        <v>52500</v>
      </c>
      <c r="E61" s="6">
        <f>'Mower Unit Sales'!D48*$C$10</f>
        <v>229250</v>
      </c>
      <c r="F61" s="6">
        <f>'Mower Unit Sales'!E48*$C$10</f>
        <v>38500</v>
      </c>
      <c r="G61" s="6">
        <f>'Mower Unit Sales'!F48*$C$10</f>
        <v>0</v>
      </c>
      <c r="H61" s="6">
        <f t="shared" si="0"/>
        <v>1464750</v>
      </c>
      <c r="J61" s="5">
        <v>40787</v>
      </c>
      <c r="K61" s="6">
        <f>'Tractor Unit Sales'!B48*$D$10</f>
        <v>4624000</v>
      </c>
      <c r="L61" s="6">
        <f>'Tractor Unit Sales'!C48*$D$10</f>
        <v>2788000</v>
      </c>
      <c r="M61" s="6">
        <f>'Tractor Unit Sales'!D48*$D$10</f>
        <v>2036600</v>
      </c>
      <c r="N61" s="6">
        <f>'Tractor Unit Sales'!E48*$D$10</f>
        <v>1122000</v>
      </c>
      <c r="O61" s="6">
        <f>'Tractor Unit Sales'!F48*$D$10</f>
        <v>340000</v>
      </c>
      <c r="P61" s="6">
        <f t="shared" si="1"/>
        <v>10910600</v>
      </c>
    </row>
    <row r="62" spans="2:16" x14ac:dyDescent="0.2">
      <c r="B62" s="5">
        <v>40817</v>
      </c>
      <c r="C62" s="6">
        <f>'Mower Unit Sales'!B49*$C$10</f>
        <v>1051750</v>
      </c>
      <c r="D62" s="6">
        <f>'Mower Unit Sales'!C49*$C$10</f>
        <v>50750</v>
      </c>
      <c r="E62" s="6">
        <f>'Mower Unit Sales'!D49*$C$10</f>
        <v>171500</v>
      </c>
      <c r="F62" s="6">
        <f>'Mower Unit Sales'!E49*$C$10</f>
        <v>36750</v>
      </c>
      <c r="G62" s="6">
        <f>'Mower Unit Sales'!F49*$C$10</f>
        <v>0</v>
      </c>
      <c r="H62" s="6">
        <f t="shared" si="0"/>
        <v>1310750</v>
      </c>
      <c r="J62" s="5">
        <v>40817</v>
      </c>
      <c r="K62" s="6">
        <f>'Tractor Unit Sales'!B49*$D$10</f>
        <v>4556000</v>
      </c>
      <c r="L62" s="6">
        <f>'Tractor Unit Sales'!C49*$D$10</f>
        <v>2754000</v>
      </c>
      <c r="M62" s="6">
        <f>'Tractor Unit Sales'!D49*$D$10</f>
        <v>1904000</v>
      </c>
      <c r="N62" s="6">
        <f>'Tractor Unit Sales'!E49*$D$10</f>
        <v>1088000</v>
      </c>
      <c r="O62" s="6">
        <f>'Tractor Unit Sales'!F49*$D$10</f>
        <v>346800</v>
      </c>
      <c r="P62" s="6">
        <f t="shared" si="1"/>
        <v>10648800</v>
      </c>
    </row>
    <row r="63" spans="2:16" x14ac:dyDescent="0.2">
      <c r="B63" s="5">
        <v>40848</v>
      </c>
      <c r="C63" s="6">
        <f>'Mower Unit Sales'!B50*$C$10</f>
        <v>922250</v>
      </c>
      <c r="D63" s="6">
        <f>'Mower Unit Sales'!C50*$C$10</f>
        <v>47250</v>
      </c>
      <c r="E63" s="6">
        <f>'Mower Unit Sales'!D50*$C$10</f>
        <v>134750</v>
      </c>
      <c r="F63" s="6">
        <f>'Mower Unit Sales'!E50*$C$10</f>
        <v>38500</v>
      </c>
      <c r="G63" s="6">
        <f>'Mower Unit Sales'!F50*$C$10</f>
        <v>0</v>
      </c>
      <c r="H63" s="6">
        <f>SUM(C63:G63)</f>
        <v>1142750</v>
      </c>
      <c r="J63" s="5">
        <v>40848</v>
      </c>
      <c r="K63" s="6">
        <f>'Tractor Unit Sales'!B50*$D$10</f>
        <v>4216000</v>
      </c>
      <c r="L63" s="6">
        <f>'Tractor Unit Sales'!C50*$D$10</f>
        <v>2811800</v>
      </c>
      <c r="M63" s="6">
        <f>'Tractor Unit Sales'!D50*$D$10</f>
        <v>1870000</v>
      </c>
      <c r="N63" s="6">
        <f>'Tractor Unit Sales'!E50*$D$10</f>
        <v>1020000</v>
      </c>
      <c r="O63" s="6">
        <f>'Tractor Unit Sales'!F50*$D$10</f>
        <v>374000</v>
      </c>
      <c r="P63" s="6">
        <f t="shared" si="1"/>
        <v>10291800</v>
      </c>
    </row>
    <row r="64" spans="2:16" x14ac:dyDescent="0.2">
      <c r="B64" s="5">
        <v>40878</v>
      </c>
      <c r="C64" s="6">
        <f>'Mower Unit Sales'!B51*$C$10</f>
        <v>941500</v>
      </c>
      <c r="D64" s="6">
        <f>'Mower Unit Sales'!C51*$C$10</f>
        <v>45500</v>
      </c>
      <c r="E64" s="6">
        <f>'Mower Unit Sales'!D51*$C$10</f>
        <v>75250</v>
      </c>
      <c r="F64" s="6">
        <f>'Mower Unit Sales'!E51*$C$10</f>
        <v>40250</v>
      </c>
      <c r="G64" s="6">
        <f>'Mower Unit Sales'!F51*$C$10</f>
        <v>0</v>
      </c>
      <c r="H64" s="6">
        <f t="shared" si="0"/>
        <v>1102500</v>
      </c>
      <c r="J64" s="5">
        <v>40878</v>
      </c>
      <c r="K64" s="6">
        <f>'Tractor Unit Sales'!B51*$D$10</f>
        <v>3750200</v>
      </c>
      <c r="L64" s="6">
        <f>'Tractor Unit Sales'!C51*$D$10</f>
        <v>2550000</v>
      </c>
      <c r="M64" s="6">
        <f>'Tractor Unit Sales'!D51*$D$10</f>
        <v>1768000</v>
      </c>
      <c r="N64" s="6">
        <f>'Tractor Unit Sales'!E51*$D$10</f>
        <v>986000</v>
      </c>
      <c r="O64" s="6">
        <f>'Tractor Unit Sales'!F51*$D$10</f>
        <v>387600</v>
      </c>
      <c r="P64" s="6">
        <f t="shared" si="1"/>
        <v>9441800</v>
      </c>
    </row>
    <row r="65" spans="1:22" x14ac:dyDescent="0.2">
      <c r="B65" s="5">
        <v>40909</v>
      </c>
      <c r="C65" s="6">
        <f>'Mower Unit Sales'!B52*$C$11</f>
        <v>1117800</v>
      </c>
      <c r="D65" s="6">
        <f>'Mower Unit Sales'!C52*$C$11</f>
        <v>48600</v>
      </c>
      <c r="E65" s="6">
        <f>'Mower Unit Sales'!D52*$C$11</f>
        <v>72000</v>
      </c>
      <c r="F65" s="6">
        <f>'Mower Unit Sales'!E52*$C$11</f>
        <v>36000</v>
      </c>
      <c r="G65" s="6">
        <f>'Mower Unit Sales'!F52*$C$11</f>
        <v>0</v>
      </c>
      <c r="H65" s="6">
        <f t="shared" si="0"/>
        <v>1274400</v>
      </c>
      <c r="J65" s="5">
        <v>40909</v>
      </c>
      <c r="K65" s="6">
        <f>'Tractor Unit Sales'!B52*$D$11</f>
        <v>4500000</v>
      </c>
      <c r="L65" s="6">
        <f>'Tractor Unit Sales'!C52*$D$11</f>
        <v>2808000</v>
      </c>
      <c r="M65" s="6">
        <f>'Tractor Unit Sales'!D52*$D$11</f>
        <v>1728000</v>
      </c>
      <c r="N65" s="6">
        <f>'Tractor Unit Sales'!E52*$D$11</f>
        <v>720000</v>
      </c>
      <c r="O65" s="6">
        <f>'Tractor Unit Sales'!F52*$D$11</f>
        <v>399600</v>
      </c>
      <c r="P65" s="6">
        <f t="shared" si="1"/>
        <v>10155600</v>
      </c>
      <c r="Q65" s="6"/>
      <c r="R65" s="6"/>
      <c r="S65" s="6"/>
      <c r="T65" s="6"/>
      <c r="U65" s="6"/>
      <c r="V65" s="6"/>
    </row>
    <row r="66" spans="1:22" x14ac:dyDescent="0.2">
      <c r="B66" s="5">
        <v>40940</v>
      </c>
      <c r="C66" s="6">
        <f>'Mower Unit Sales'!B53*$C$11</f>
        <v>1445400</v>
      </c>
      <c r="D66" s="6">
        <f>'Mower Unit Sales'!C53*$C$11</f>
        <v>50400</v>
      </c>
      <c r="E66" s="6">
        <f>'Mower Unit Sales'!D53*$C$11</f>
        <v>135000</v>
      </c>
      <c r="F66" s="6">
        <f>'Mower Unit Sales'!E53*$C$11</f>
        <v>34200</v>
      </c>
      <c r="G66" s="6">
        <f>'Mower Unit Sales'!F53*$C$11</f>
        <v>0</v>
      </c>
      <c r="H66" s="6">
        <f t="shared" si="0"/>
        <v>1665000</v>
      </c>
      <c r="J66" s="5">
        <v>40940</v>
      </c>
      <c r="K66" s="6">
        <f>'Tractor Unit Sales'!B53*$D$11</f>
        <v>5580000</v>
      </c>
      <c r="L66" s="6">
        <f>'Tractor Unit Sales'!C53*$D$11</f>
        <v>2898000</v>
      </c>
      <c r="M66" s="6">
        <f>'Tractor Unit Sales'!D53*$D$11</f>
        <v>1882800</v>
      </c>
      <c r="N66" s="6">
        <f>'Tractor Unit Sales'!E53*$D$11</f>
        <v>756000</v>
      </c>
      <c r="O66" s="6">
        <f>'Tractor Unit Sales'!F53*$D$11</f>
        <v>435600</v>
      </c>
      <c r="P66" s="6">
        <f t="shared" si="1"/>
        <v>11552400</v>
      </c>
      <c r="Q66" s="6"/>
      <c r="R66" s="6"/>
      <c r="S66" s="6"/>
      <c r="T66" s="6"/>
      <c r="U66" s="6"/>
      <c r="V66" s="6"/>
    </row>
    <row r="67" spans="1:22" x14ac:dyDescent="0.2">
      <c r="B67" s="5">
        <v>40969</v>
      </c>
      <c r="C67" s="6">
        <f>'Mower Unit Sales'!B54*$C$11</f>
        <v>1537200</v>
      </c>
      <c r="D67" s="6">
        <f>'Mower Unit Sales'!C54*$C$11</f>
        <v>54000</v>
      </c>
      <c r="E67" s="6">
        <f>'Mower Unit Sales'!D54*$C$11</f>
        <v>174600</v>
      </c>
      <c r="F67" s="6">
        <f>'Mower Unit Sales'!E54*$C$11</f>
        <v>37800</v>
      </c>
      <c r="G67" s="6">
        <f>'Mower Unit Sales'!F54*$C$11</f>
        <v>0</v>
      </c>
      <c r="H67" s="6">
        <f t="shared" si="0"/>
        <v>1803600</v>
      </c>
      <c r="J67" s="5">
        <v>40969</v>
      </c>
      <c r="K67" s="6">
        <f>'Tractor Unit Sales'!B54*$D$11</f>
        <v>6552000</v>
      </c>
      <c r="L67" s="6">
        <f>'Tractor Unit Sales'!C54*$D$11</f>
        <v>2988000</v>
      </c>
      <c r="M67" s="6">
        <f>'Tractor Unit Sales'!D54*$D$11</f>
        <v>2016000</v>
      </c>
      <c r="N67" s="6">
        <f>'Tractor Unit Sales'!E54*$D$11</f>
        <v>792000</v>
      </c>
      <c r="O67" s="6">
        <f>'Tractor Unit Sales'!F54*$D$11</f>
        <v>442800</v>
      </c>
      <c r="P67" s="6">
        <f t="shared" si="1"/>
        <v>12790800</v>
      </c>
      <c r="Q67" s="6"/>
      <c r="R67" s="6"/>
      <c r="S67" s="6"/>
      <c r="T67" s="6"/>
      <c r="U67" s="6"/>
      <c r="V67" s="6"/>
    </row>
    <row r="68" spans="1:22" x14ac:dyDescent="0.2">
      <c r="B68" s="5">
        <v>41000</v>
      </c>
      <c r="C68" s="6">
        <f>'Mower Unit Sales'!B55*$C$11</f>
        <v>1641600</v>
      </c>
      <c r="D68" s="6">
        <f>'Mower Unit Sales'!C55*$C$11</f>
        <v>61200</v>
      </c>
      <c r="E68" s="6">
        <f>'Mower Unit Sales'!D55*$C$11</f>
        <v>235800</v>
      </c>
      <c r="F68" s="6">
        <f>'Mower Unit Sales'!E55*$C$11</f>
        <v>39600</v>
      </c>
      <c r="G68" s="6">
        <f>'Mower Unit Sales'!F55*$C$11</f>
        <v>900</v>
      </c>
      <c r="H68" s="6">
        <f t="shared" si="0"/>
        <v>1979100</v>
      </c>
      <c r="J68" s="5">
        <v>41000</v>
      </c>
      <c r="K68" s="6">
        <f>'Tractor Unit Sales'!B55*$D$11</f>
        <v>7236000</v>
      </c>
      <c r="L68" s="6">
        <f>'Tractor Unit Sales'!C55*$D$11</f>
        <v>3204000</v>
      </c>
      <c r="M68" s="6">
        <f>'Tractor Unit Sales'!D55*$D$11</f>
        <v>2052000</v>
      </c>
      <c r="N68" s="6">
        <f>'Tractor Unit Sales'!E55*$D$11</f>
        <v>828000</v>
      </c>
      <c r="O68" s="6">
        <f>'Tractor Unit Sales'!F55*$D$11</f>
        <v>432000</v>
      </c>
      <c r="P68" s="6">
        <f t="shared" si="1"/>
        <v>13752000</v>
      </c>
      <c r="Q68" s="6"/>
      <c r="R68" s="6"/>
      <c r="S68" s="6"/>
      <c r="T68" s="6"/>
      <c r="U68" s="6"/>
      <c r="V68" s="6"/>
    </row>
    <row r="69" spans="1:22" x14ac:dyDescent="0.2">
      <c r="B69" s="5">
        <v>41030</v>
      </c>
      <c r="C69" s="6">
        <f>'Mower Unit Sales'!B56*$C$11</f>
        <v>1722600</v>
      </c>
      <c r="D69" s="6">
        <f>'Mower Unit Sales'!C56*$C$11</f>
        <v>70200</v>
      </c>
      <c r="E69" s="6">
        <f>'Mower Unit Sales'!D56*$C$11</f>
        <v>226800</v>
      </c>
      <c r="F69" s="6">
        <f>'Mower Unit Sales'!E56*$C$11</f>
        <v>36000</v>
      </c>
      <c r="G69" s="6">
        <f>'Mower Unit Sales'!F56*$C$11</f>
        <v>2880</v>
      </c>
      <c r="H69" s="6">
        <f t="shared" si="0"/>
        <v>2058480</v>
      </c>
      <c r="J69" s="5">
        <v>41030</v>
      </c>
      <c r="K69" s="6">
        <f>'Tractor Unit Sales'!B56*$D$11</f>
        <v>8028000</v>
      </c>
      <c r="L69" s="6">
        <f>'Tractor Unit Sales'!C56*$D$11</f>
        <v>3348000</v>
      </c>
      <c r="M69" s="6">
        <f>'Tractor Unit Sales'!D56*$D$11</f>
        <v>2124000</v>
      </c>
      <c r="N69" s="6">
        <f>'Tractor Unit Sales'!E56*$D$11</f>
        <v>910800</v>
      </c>
      <c r="O69" s="6">
        <f>'Tractor Unit Sales'!F56*$D$11</f>
        <v>468000</v>
      </c>
      <c r="P69" s="6">
        <f t="shared" si="1"/>
        <v>14878800</v>
      </c>
      <c r="Q69" s="6"/>
      <c r="R69" s="6"/>
      <c r="S69" s="6"/>
      <c r="T69" s="6"/>
      <c r="U69" s="6"/>
      <c r="V69" s="6"/>
    </row>
    <row r="70" spans="1:22" x14ac:dyDescent="0.2">
      <c r="B70" s="5">
        <v>41061</v>
      </c>
      <c r="C70" s="6">
        <f>'Mower Unit Sales'!B57*$C$11</f>
        <v>1841400</v>
      </c>
      <c r="D70" s="6">
        <f>'Mower Unit Sales'!C57*$C$11</f>
        <v>68400</v>
      </c>
      <c r="E70" s="6">
        <f>'Mower Unit Sales'!D57*$C$11</f>
        <v>223200</v>
      </c>
      <c r="F70" s="6">
        <f>'Mower Unit Sales'!E57*$C$11</f>
        <v>37800</v>
      </c>
      <c r="G70" s="6">
        <f>'Mower Unit Sales'!F57*$C$11</f>
        <v>3960</v>
      </c>
      <c r="H70" s="6">
        <f t="shared" si="0"/>
        <v>2174760</v>
      </c>
      <c r="J70" s="5">
        <v>41061</v>
      </c>
      <c r="K70" s="6">
        <f>'Tractor Unit Sales'!B57*$D$11</f>
        <v>8964000</v>
      </c>
      <c r="L70" s="6">
        <f>'Tractor Unit Sales'!C57*$D$11</f>
        <v>3528000</v>
      </c>
      <c r="M70" s="6">
        <f>'Tractor Unit Sales'!D57*$D$11</f>
        <v>2160000</v>
      </c>
      <c r="N70" s="6">
        <f>'Tractor Unit Sales'!E57*$D$11</f>
        <v>972000</v>
      </c>
      <c r="O70" s="6">
        <f>'Tractor Unit Sales'!F57*$D$11</f>
        <v>489600</v>
      </c>
      <c r="P70" s="6">
        <f t="shared" si="1"/>
        <v>16113600</v>
      </c>
      <c r="Q70" s="6"/>
      <c r="R70" s="6"/>
      <c r="S70" s="6"/>
      <c r="T70" s="6"/>
      <c r="U70" s="6"/>
      <c r="V70" s="6"/>
    </row>
    <row r="71" spans="1:22" x14ac:dyDescent="0.2">
      <c r="B71" s="5">
        <v>41091</v>
      </c>
      <c r="C71" s="6">
        <f>'Mower Unit Sales'!B58*$C$11</f>
        <v>1724400</v>
      </c>
      <c r="D71" s="6">
        <f>'Mower Unit Sales'!C58*$C$11</f>
        <v>63000</v>
      </c>
      <c r="E71" s="6">
        <f>'Mower Unit Sales'!D58*$C$11</f>
        <v>234000</v>
      </c>
      <c r="F71" s="6">
        <f>'Mower Unit Sales'!E58*$C$11</f>
        <v>41400</v>
      </c>
      <c r="G71" s="6">
        <f>'Mower Unit Sales'!F58*$C$11</f>
        <v>4680</v>
      </c>
      <c r="H71" s="6">
        <f t="shared" si="0"/>
        <v>2067480</v>
      </c>
      <c r="J71" s="5">
        <v>41091</v>
      </c>
      <c r="K71" s="6">
        <f>'Tractor Unit Sales'!B58*$D$11</f>
        <v>8784000</v>
      </c>
      <c r="L71" s="6">
        <f>'Tractor Unit Sales'!C58*$D$11</f>
        <v>3607200</v>
      </c>
      <c r="M71" s="6">
        <f>'Tractor Unit Sales'!D58*$D$11</f>
        <v>2088000</v>
      </c>
      <c r="N71" s="6">
        <f>'Tractor Unit Sales'!E58*$D$11</f>
        <v>1008000</v>
      </c>
      <c r="O71" s="6">
        <f>'Tractor Unit Sales'!F58*$D$11</f>
        <v>482400</v>
      </c>
      <c r="P71" s="6">
        <f t="shared" si="1"/>
        <v>15969600</v>
      </c>
      <c r="Q71" s="6"/>
      <c r="R71" s="6"/>
      <c r="S71" s="6"/>
      <c r="T71" s="6"/>
      <c r="U71" s="6"/>
      <c r="V71" s="6"/>
    </row>
    <row r="72" spans="1:22" x14ac:dyDescent="0.2">
      <c r="B72" s="5">
        <v>41122</v>
      </c>
      <c r="C72" s="6">
        <f>'Mower Unit Sales'!B59*$C$11</f>
        <v>1382400</v>
      </c>
      <c r="D72" s="6">
        <f>'Mower Unit Sales'!C59*$C$11</f>
        <v>61200</v>
      </c>
      <c r="E72" s="6">
        <f>'Mower Unit Sales'!D59*$C$11</f>
        <v>225000</v>
      </c>
      <c r="F72" s="6">
        <f>'Mower Unit Sales'!E59*$C$11</f>
        <v>39600</v>
      </c>
      <c r="G72" s="6">
        <f>'Mower Unit Sales'!F59*$C$11</f>
        <v>2520</v>
      </c>
      <c r="H72" s="6">
        <f t="shared" si="0"/>
        <v>1710720</v>
      </c>
      <c r="J72" s="5">
        <v>41122</v>
      </c>
      <c r="K72" s="6">
        <f>'Tractor Unit Sales'!B59*$D$11</f>
        <v>8402400</v>
      </c>
      <c r="L72" s="6">
        <f>'Tractor Unit Sales'!C59*$D$11</f>
        <v>3492000</v>
      </c>
      <c r="M72" s="6">
        <f>'Tractor Unit Sales'!D59*$D$11</f>
        <v>2052000</v>
      </c>
      <c r="N72" s="6">
        <f>'Tractor Unit Sales'!E59*$D$11</f>
        <v>900000</v>
      </c>
      <c r="O72" s="6">
        <f>'Tractor Unit Sales'!F59*$D$11</f>
        <v>475200</v>
      </c>
      <c r="P72" s="6">
        <f t="shared" si="1"/>
        <v>15321600</v>
      </c>
      <c r="Q72" s="6"/>
      <c r="R72" s="6"/>
      <c r="S72" s="6"/>
      <c r="T72" s="6"/>
      <c r="U72" s="6"/>
      <c r="V72" s="6"/>
    </row>
    <row r="73" spans="1:22" x14ac:dyDescent="0.2">
      <c r="B73" s="5">
        <v>41153</v>
      </c>
      <c r="C73" s="6">
        <f>'Mower Unit Sales'!B60*$C$11</f>
        <v>1236600</v>
      </c>
      <c r="D73" s="6">
        <f>'Mower Unit Sales'!C60*$C$11</f>
        <v>57600</v>
      </c>
      <c r="E73" s="6">
        <f>'Mower Unit Sales'!D60*$C$11</f>
        <v>217800</v>
      </c>
      <c r="F73" s="6">
        <f>'Mower Unit Sales'!E60*$C$11</f>
        <v>39600</v>
      </c>
      <c r="G73" s="6">
        <f>'Mower Unit Sales'!F60*$C$11</f>
        <v>2700</v>
      </c>
      <c r="H73" s="6">
        <f t="shared" si="0"/>
        <v>1554300</v>
      </c>
      <c r="J73" s="5">
        <v>41153</v>
      </c>
      <c r="K73" s="6">
        <f>'Tractor Unit Sales'!B60*$D$11</f>
        <v>7884000</v>
      </c>
      <c r="L73" s="6">
        <f>'Tractor Unit Sales'!C60*$D$11</f>
        <v>3456000</v>
      </c>
      <c r="M73" s="6">
        <f>'Tractor Unit Sales'!D60*$D$11</f>
        <v>1980000</v>
      </c>
      <c r="N73" s="6">
        <f>'Tractor Unit Sales'!E60*$D$11</f>
        <v>828000</v>
      </c>
      <c r="O73" s="6">
        <f>'Tractor Unit Sales'!F60*$D$11</f>
        <v>493200</v>
      </c>
      <c r="P73" s="6">
        <f t="shared" si="1"/>
        <v>14641200</v>
      </c>
      <c r="Q73" s="6"/>
      <c r="R73" s="6"/>
      <c r="S73" s="6"/>
      <c r="T73" s="6"/>
      <c r="U73" s="6"/>
      <c r="V73" s="6"/>
    </row>
    <row r="74" spans="1:22" x14ac:dyDescent="0.2">
      <c r="B74" s="5">
        <v>41183</v>
      </c>
      <c r="C74" s="6">
        <f>'Mower Unit Sales'!B61*$C$11</f>
        <v>1067400</v>
      </c>
      <c r="D74" s="6">
        <f>'Mower Unit Sales'!C61*$C$11</f>
        <v>55800</v>
      </c>
      <c r="E74" s="6">
        <f>'Mower Unit Sales'!D61*$C$11</f>
        <v>174600</v>
      </c>
      <c r="F74" s="6">
        <f>'Mower Unit Sales'!E61*$C$11</f>
        <v>41400</v>
      </c>
      <c r="G74" s="6">
        <f>'Mower Unit Sales'!F61*$C$11</f>
        <v>1980</v>
      </c>
      <c r="H74" s="6">
        <f t="shared" si="0"/>
        <v>1341180</v>
      </c>
      <c r="J74" s="5">
        <v>41183</v>
      </c>
      <c r="K74" s="6">
        <f>'Tractor Unit Sales'!B61*$D$11</f>
        <v>7488000</v>
      </c>
      <c r="L74" s="6">
        <f>'Tractor Unit Sales'!C61*$D$11</f>
        <v>3348000</v>
      </c>
      <c r="M74" s="6">
        <f>'Tractor Unit Sales'!D61*$D$11</f>
        <v>1908000</v>
      </c>
      <c r="N74" s="6">
        <f>'Tractor Unit Sales'!E61*$D$11</f>
        <v>792000</v>
      </c>
      <c r="O74" s="6">
        <f>'Tractor Unit Sales'!F61*$D$11</f>
        <v>468000</v>
      </c>
      <c r="P74" s="6">
        <f t="shared" si="1"/>
        <v>14004000</v>
      </c>
      <c r="Q74" s="6"/>
      <c r="R74" s="6"/>
      <c r="S74" s="6"/>
      <c r="T74" s="6"/>
      <c r="U74" s="6"/>
      <c r="V74" s="6"/>
    </row>
    <row r="75" spans="1:22" x14ac:dyDescent="0.2">
      <c r="B75" s="5">
        <v>41214</v>
      </c>
      <c r="C75" s="6">
        <f>'Mower Unit Sales'!B62*$C$11</f>
        <v>946800</v>
      </c>
      <c r="D75" s="6">
        <f>'Mower Unit Sales'!C62*$C$11</f>
        <v>54000</v>
      </c>
      <c r="E75" s="6">
        <f>'Mower Unit Sales'!D62*$C$11</f>
        <v>117000</v>
      </c>
      <c r="F75" s="6">
        <f>'Mower Unit Sales'!E62*$C$11</f>
        <v>43200</v>
      </c>
      <c r="G75" s="6">
        <f>'Mower Unit Sales'!F62*$C$11</f>
        <v>540</v>
      </c>
      <c r="H75" s="6">
        <f t="shared" si="0"/>
        <v>1161540</v>
      </c>
      <c r="J75" s="5">
        <v>41214</v>
      </c>
      <c r="K75" s="6">
        <f>'Tractor Unit Sales'!B62*$D$11</f>
        <v>7380000</v>
      </c>
      <c r="L75" s="6">
        <f>'Tractor Unit Sales'!C62*$D$11</f>
        <v>3312000</v>
      </c>
      <c r="M75" s="6">
        <f>'Tractor Unit Sales'!D62*$D$11</f>
        <v>1861200</v>
      </c>
      <c r="N75" s="6">
        <f>'Tractor Unit Sales'!E62*$D$11</f>
        <v>684000</v>
      </c>
      <c r="O75" s="6">
        <f>'Tractor Unit Sales'!F62*$D$11</f>
        <v>500400</v>
      </c>
      <c r="P75" s="6">
        <f t="shared" si="1"/>
        <v>13737600</v>
      </c>
      <c r="Q75" s="6"/>
      <c r="R75" s="6"/>
      <c r="S75" s="6"/>
      <c r="T75" s="6"/>
      <c r="U75" s="6"/>
      <c r="V75" s="6"/>
    </row>
    <row r="76" spans="1:22" x14ac:dyDescent="0.2">
      <c r="B76" s="5">
        <v>41244</v>
      </c>
      <c r="C76" s="6">
        <f>'Mower Unit Sales'!B63*$C$11</f>
        <v>869400</v>
      </c>
      <c r="D76" s="6">
        <f>'Mower Unit Sales'!C63*$C$11</f>
        <v>52200</v>
      </c>
      <c r="E76" s="6">
        <f>'Mower Unit Sales'!D63*$C$11</f>
        <v>54000</v>
      </c>
      <c r="F76" s="6">
        <f>'Mower Unit Sales'!E63*$C$11</f>
        <v>41400</v>
      </c>
      <c r="G76" s="6">
        <f>'Mower Unit Sales'!F63*$C$11</f>
        <v>180</v>
      </c>
      <c r="H76" s="6">
        <f>SUM(C76:G76)</f>
        <v>1017180</v>
      </c>
      <c r="J76" s="5">
        <v>41244</v>
      </c>
      <c r="K76" s="6">
        <f>'Tractor Unit Sales'!B63*$D$11</f>
        <v>7214400</v>
      </c>
      <c r="L76" s="6">
        <f>'Tractor Unit Sales'!C63*$D$11</f>
        <v>3247200</v>
      </c>
      <c r="M76" s="6">
        <f>'Tractor Unit Sales'!D63*$D$11</f>
        <v>1764000</v>
      </c>
      <c r="N76" s="6">
        <f>'Tractor Unit Sales'!E63*$D$11</f>
        <v>684000</v>
      </c>
      <c r="O76" s="6">
        <f>'Tractor Unit Sales'!F63*$D$11</f>
        <v>471600</v>
      </c>
      <c r="P76" s="6">
        <f t="shared" si="1"/>
        <v>13381200</v>
      </c>
      <c r="Q76" s="6"/>
      <c r="R76" s="6"/>
      <c r="S76" s="6"/>
      <c r="T76" s="6"/>
      <c r="U76" s="6"/>
      <c r="V76" s="6"/>
    </row>
    <row r="77" spans="1:22" x14ac:dyDescent="0.2">
      <c r="H77" s="6"/>
      <c r="P77" s="6"/>
    </row>
    <row r="78" spans="1:22" x14ac:dyDescent="0.2">
      <c r="B78" s="15" t="s">
        <v>105</v>
      </c>
      <c r="J78" s="15" t="s">
        <v>104</v>
      </c>
    </row>
    <row r="79" spans="1:22" x14ac:dyDescent="0.2">
      <c r="A79" s="3"/>
      <c r="B79" s="15" t="s">
        <v>103</v>
      </c>
      <c r="J79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" sqref="A2"/>
    </sheetView>
  </sheetViews>
  <sheetFormatPr defaultRowHeight="12.75" x14ac:dyDescent="0.2"/>
  <cols>
    <col min="1" max="1" width="2.5703125" bestFit="1" customWidth="1"/>
    <col min="2" max="2" width="12.140625" customWidth="1"/>
  </cols>
  <sheetData>
    <row r="1" spans="1:7" x14ac:dyDescent="0.2">
      <c r="A1" s="3" t="s">
        <v>45</v>
      </c>
      <c r="B1" s="4" t="s">
        <v>53</v>
      </c>
    </row>
    <row r="4" spans="1:7" x14ac:dyDescent="0.2">
      <c r="B4" s="3" t="s">
        <v>56</v>
      </c>
    </row>
    <row r="6" spans="1:7" ht="13.5" thickBot="1" x14ac:dyDescent="0.25">
      <c r="C6" s="21" t="s">
        <v>2</v>
      </c>
      <c r="D6" s="21" t="s">
        <v>3</v>
      </c>
      <c r="E6" s="21" t="s">
        <v>14</v>
      </c>
      <c r="F6" s="21" t="s">
        <v>17</v>
      </c>
      <c r="G6" s="21" t="s">
        <v>1</v>
      </c>
    </row>
    <row r="7" spans="1:7" ht="13.5" thickTop="1" x14ac:dyDescent="0.2">
      <c r="B7" s="15" t="s">
        <v>54</v>
      </c>
      <c r="C7">
        <f>SUM('Mower Unit Sales'!B4:B63)</f>
        <v>452540</v>
      </c>
      <c r="D7">
        <f>SUM('Mower Unit Sales'!C4:C63)</f>
        <v>16940</v>
      </c>
      <c r="E7">
        <f>SUM('Mower Unit Sales'!D4:D63)</f>
        <v>68940</v>
      </c>
      <c r="F7">
        <f>SUM('Mower Unit Sales'!E4:E63)</f>
        <v>10350</v>
      </c>
      <c r="G7">
        <f>SUM('Mower Unit Sales'!G4:G63)</f>
        <v>548883</v>
      </c>
    </row>
    <row r="8" spans="1:7" x14ac:dyDescent="0.2">
      <c r="B8" s="15" t="s">
        <v>55</v>
      </c>
      <c r="C8" s="28">
        <f>SUM('Industry Mower Total Sales'!B4:B63)</f>
        <v>4354853.2077185111</v>
      </c>
      <c r="D8" s="28">
        <f>SUM('Industry Mower Total Sales'!C4:C63)</f>
        <v>40550.43783195514</v>
      </c>
      <c r="E8" s="28">
        <f>SUM('Industry Mower Total Sales'!D4:D63)</f>
        <v>1267203.2961198704</v>
      </c>
      <c r="F8" s="28">
        <f>SUM('Industry Mower Total Sales'!E4:E63)</f>
        <v>97693.655403938988</v>
      </c>
      <c r="G8" s="28">
        <f>SUM('Industry Mower Total Sales'!F4:F63)</f>
        <v>5760250.0714332499</v>
      </c>
    </row>
    <row r="10" spans="1:7" x14ac:dyDescent="0.2">
      <c r="B10" s="15" t="s">
        <v>57</v>
      </c>
      <c r="C10" s="14">
        <f>(C7/C8)</f>
        <v>0.10391624663672275</v>
      </c>
      <c r="D10" s="14">
        <f t="shared" ref="D10:F10" si="0">(D7/D8)</f>
        <v>0.41775134636525918</v>
      </c>
      <c r="E10" s="14">
        <f t="shared" si="0"/>
        <v>5.440326758231432E-2</v>
      </c>
      <c r="F10" s="14">
        <f t="shared" si="0"/>
        <v>0.10594342035012737</v>
      </c>
      <c r="G10" s="14">
        <f>(G7/G8)</f>
        <v>9.5288050552192152E-2</v>
      </c>
    </row>
    <row r="12" spans="1:7" x14ac:dyDescent="0.2">
      <c r="B12" s="15" t="s">
        <v>106</v>
      </c>
    </row>
    <row r="13" spans="1:7" x14ac:dyDescent="0.2">
      <c r="B13" s="15" t="s">
        <v>107</v>
      </c>
    </row>
    <row r="14" spans="1:7" x14ac:dyDescent="0.2">
      <c r="B14" s="15"/>
    </row>
    <row r="15" spans="1:7" x14ac:dyDescent="0.2">
      <c r="B15" s="3" t="s">
        <v>58</v>
      </c>
    </row>
    <row r="17" spans="2:8" ht="13.5" thickBot="1" x14ac:dyDescent="0.25">
      <c r="C17" s="21" t="s">
        <v>2</v>
      </c>
      <c r="D17" s="21" t="s">
        <v>3</v>
      </c>
      <c r="E17" s="21" t="s">
        <v>14</v>
      </c>
      <c r="F17" s="21" t="s">
        <v>17</v>
      </c>
      <c r="G17" s="21" t="s">
        <v>6</v>
      </c>
      <c r="H17" s="21" t="s">
        <v>1</v>
      </c>
    </row>
    <row r="18" spans="2:8" ht="13.5" thickTop="1" x14ac:dyDescent="0.2">
      <c r="B18" s="15" t="s">
        <v>54</v>
      </c>
      <c r="C18">
        <f>SUM('Tractor Unit Sales'!B4:B63)</f>
        <v>64502</v>
      </c>
      <c r="D18">
        <f>SUM('Tractor Unit Sales'!C4:C63)</f>
        <v>35901</v>
      </c>
      <c r="E18">
        <f>SUM('Tractor Unit Sales'!D4:D63)</f>
        <v>38878</v>
      </c>
      <c r="F18">
        <f>SUM('Tractor Unit Sales'!E4:E63)</f>
        <v>16331</v>
      </c>
      <c r="G18">
        <f>SUM('Tractor Unit Sales'!F4:F63)</f>
        <v>2799</v>
      </c>
      <c r="H18">
        <f>SUM('Tractor Unit Sales'!G4:G63)</f>
        <v>158411</v>
      </c>
    </row>
    <row r="19" spans="2:8" x14ac:dyDescent="0.2">
      <c r="B19" s="15" t="s">
        <v>55</v>
      </c>
      <c r="C19" s="28">
        <f>SUM('Industry Tractor Total Sales'!B4:B63)</f>
        <v>463576.09844960138</v>
      </c>
      <c r="D19" s="28">
        <f>SUM('Industry Tractor Total Sales'!C4:C63)</f>
        <v>125574.48115433626</v>
      </c>
      <c r="E19" s="28">
        <f>SUM('Industry Tractor Total Sales'!D4:D63)</f>
        <v>386168.97615741543</v>
      </c>
      <c r="F19" s="28">
        <f>SUM('Industry Tractor Total Sales'!E4:E63)</f>
        <v>79363.620246742299</v>
      </c>
      <c r="G19" s="28">
        <f>SUM('Industry Tractor Total Sales'!F4:F63)</f>
        <v>64193.125080736696</v>
      </c>
      <c r="H19" s="28">
        <f>SUM('Industry Tractor Total Sales'!G4:G63)</f>
        <v>1118876.3010888319</v>
      </c>
    </row>
    <row r="21" spans="2:8" x14ac:dyDescent="0.2">
      <c r="B21" s="15" t="s">
        <v>57</v>
      </c>
      <c r="C21" s="14">
        <f>(C18/C19)</f>
        <v>0.13914004672743599</v>
      </c>
      <c r="D21" s="14">
        <f t="shared" ref="D21:H21" si="1">(D18/D19)</f>
        <v>0.28589407393908461</v>
      </c>
      <c r="E21" s="14">
        <f t="shared" si="1"/>
        <v>0.10067613506102061</v>
      </c>
      <c r="F21" s="14">
        <f t="shared" si="1"/>
        <v>0.2057743831396143</v>
      </c>
      <c r="G21" s="14">
        <f t="shared" si="1"/>
        <v>4.3602800089256502E-2</v>
      </c>
      <c r="H21" s="14">
        <f t="shared" si="1"/>
        <v>0.14158044088148325</v>
      </c>
    </row>
    <row r="23" spans="2:8" x14ac:dyDescent="0.2">
      <c r="B23" s="15" t="s">
        <v>108</v>
      </c>
    </row>
    <row r="24" spans="2:8" x14ac:dyDescent="0.2">
      <c r="B24" s="15" t="s">
        <v>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2.75" x14ac:dyDescent="0.2"/>
  <cols>
    <col min="1" max="1" width="2.5703125" style="30" bestFit="1" customWidth="1"/>
    <col min="2" max="2" width="40.5703125" style="30" customWidth="1"/>
    <col min="3" max="3" width="17" style="30" bestFit="1" customWidth="1"/>
    <col min="4" max="4" width="17.42578125" style="30" bestFit="1" customWidth="1"/>
    <col min="5" max="5" width="15.85546875" style="30" bestFit="1" customWidth="1"/>
    <col min="6" max="6" width="16.140625" style="30" bestFit="1" customWidth="1"/>
    <col min="7" max="7" width="19.28515625" style="30" bestFit="1" customWidth="1"/>
    <col min="8" max="8" width="19.5703125" style="30" bestFit="1" customWidth="1"/>
    <col min="9" max="9" width="16.140625" style="30" bestFit="1" customWidth="1"/>
    <col min="10" max="11" width="19.28515625" style="30" bestFit="1" customWidth="1"/>
    <col min="12" max="12" width="10.140625" style="30" bestFit="1" customWidth="1"/>
    <col min="13" max="15" width="9.140625" style="30"/>
    <col min="16" max="16" width="10.140625" style="30" bestFit="1" customWidth="1"/>
    <col min="17" max="17" width="11.140625" style="30" bestFit="1" customWidth="1"/>
    <col min="18" max="16384" width="9.140625" style="30"/>
  </cols>
  <sheetData>
    <row r="1" spans="1:18" x14ac:dyDescent="0.2">
      <c r="A1" s="29" t="s">
        <v>81</v>
      </c>
      <c r="B1" s="4" t="s">
        <v>82</v>
      </c>
    </row>
    <row r="3" spans="1:18" x14ac:dyDescent="0.2">
      <c r="B3" s="30" t="s">
        <v>90</v>
      </c>
      <c r="C3" s="38">
        <f>SUM('Case_Part 1_2'!H65:H76)</f>
        <v>19807740</v>
      </c>
    </row>
    <row r="4" spans="1:18" x14ac:dyDescent="0.2">
      <c r="B4" s="30" t="s">
        <v>91</v>
      </c>
      <c r="C4" s="38">
        <f>SUM('Case_Part 1_2'!P65:P76)</f>
        <v>166298400</v>
      </c>
    </row>
    <row r="5" spans="1:18" x14ac:dyDescent="0.2">
      <c r="C5" s="38"/>
    </row>
    <row r="7" spans="1:18" ht="13.5" thickBot="1" x14ac:dyDescent="0.25">
      <c r="B7" s="45" t="s">
        <v>16</v>
      </c>
      <c r="C7" s="43" t="s">
        <v>15</v>
      </c>
      <c r="D7" s="43" t="s">
        <v>18</v>
      </c>
      <c r="E7" s="44" t="s">
        <v>83</v>
      </c>
      <c r="F7" s="44" t="s">
        <v>84</v>
      </c>
      <c r="G7" s="44" t="s">
        <v>85</v>
      </c>
      <c r="H7" s="44" t="s">
        <v>86</v>
      </c>
      <c r="I7" s="39"/>
      <c r="J7" s="40"/>
    </row>
    <row r="8" spans="1:18" ht="13.5" thickTop="1" x14ac:dyDescent="0.2">
      <c r="B8" s="46">
        <v>40909</v>
      </c>
      <c r="C8" s="1">
        <f>'Mower Unit Sales'!G52</f>
        <v>7080</v>
      </c>
      <c r="D8">
        <f>'Tractor Unit Sales'!G52</f>
        <v>2821</v>
      </c>
      <c r="E8" s="7">
        <f>'Unit Production Costs'!C52</f>
        <v>63</v>
      </c>
      <c r="F8" s="7">
        <f>'Unit Production Costs'!B52</f>
        <v>2073</v>
      </c>
      <c r="G8" s="38">
        <f t="shared" ref="G8:G19" si="0">E8*C8</f>
        <v>446040</v>
      </c>
      <c r="H8" s="38">
        <f t="shared" ref="H8:H19" si="1">F8*D8</f>
        <v>5847933</v>
      </c>
      <c r="R8"/>
    </row>
    <row r="9" spans="1:18" x14ac:dyDescent="0.2">
      <c r="B9" s="46">
        <v>40940</v>
      </c>
      <c r="C9" s="1">
        <f>'Mower Unit Sales'!G53</f>
        <v>9250</v>
      </c>
      <c r="D9">
        <f>'Tractor Unit Sales'!G53</f>
        <v>3209</v>
      </c>
      <c r="E9" s="7">
        <f>'Unit Production Costs'!C53</f>
        <v>63</v>
      </c>
      <c r="F9" s="7">
        <f>'Unit Production Costs'!B53</f>
        <v>2077</v>
      </c>
      <c r="G9" s="38">
        <f t="shared" si="0"/>
        <v>582750</v>
      </c>
      <c r="H9" s="38">
        <f t="shared" si="1"/>
        <v>6665093</v>
      </c>
      <c r="R9"/>
    </row>
    <row r="10" spans="1:18" x14ac:dyDescent="0.2">
      <c r="B10" s="46">
        <v>40969</v>
      </c>
      <c r="C10" s="1">
        <f>'Mower Unit Sales'!G54</f>
        <v>10020</v>
      </c>
      <c r="D10">
        <f>'Tractor Unit Sales'!G54</f>
        <v>3553</v>
      </c>
      <c r="E10" s="7">
        <f>'Unit Production Costs'!C54</f>
        <v>63</v>
      </c>
      <c r="F10" s="7">
        <f>'Unit Production Costs'!B54</f>
        <v>2081</v>
      </c>
      <c r="G10" s="38">
        <f t="shared" si="0"/>
        <v>631260</v>
      </c>
      <c r="H10" s="38">
        <f t="shared" si="1"/>
        <v>7393793</v>
      </c>
      <c r="R10"/>
    </row>
    <row r="11" spans="1:18" x14ac:dyDescent="0.2">
      <c r="B11" s="46">
        <v>41000</v>
      </c>
      <c r="C11" s="1">
        <f>'Mower Unit Sales'!G55</f>
        <v>10995</v>
      </c>
      <c r="D11">
        <f>'Tractor Unit Sales'!G55</f>
        <v>3820</v>
      </c>
      <c r="E11" s="7">
        <f>'Unit Production Costs'!C55</f>
        <v>63</v>
      </c>
      <c r="F11" s="7">
        <f>'Unit Production Costs'!B55</f>
        <v>2086</v>
      </c>
      <c r="G11" s="38">
        <f t="shared" si="0"/>
        <v>692685</v>
      </c>
      <c r="H11" s="38">
        <f t="shared" si="1"/>
        <v>7968520</v>
      </c>
      <c r="R11"/>
    </row>
    <row r="12" spans="1:18" x14ac:dyDescent="0.2">
      <c r="B12" s="46">
        <v>41030</v>
      </c>
      <c r="C12" s="1">
        <f>'Mower Unit Sales'!G56</f>
        <v>11436</v>
      </c>
      <c r="D12">
        <f>'Tractor Unit Sales'!G56</f>
        <v>4133</v>
      </c>
      <c r="E12" s="7">
        <f>'Unit Production Costs'!C56</f>
        <v>63</v>
      </c>
      <c r="F12" s="7">
        <f>'Unit Production Costs'!B56</f>
        <v>2092</v>
      </c>
      <c r="G12" s="38">
        <f t="shared" si="0"/>
        <v>720468</v>
      </c>
      <c r="H12" s="38">
        <f t="shared" si="1"/>
        <v>8646236</v>
      </c>
      <c r="R12"/>
    </row>
    <row r="13" spans="1:18" x14ac:dyDescent="0.2">
      <c r="B13" s="46">
        <v>41061</v>
      </c>
      <c r="C13" s="1">
        <f>'Mower Unit Sales'!G57</f>
        <v>12082</v>
      </c>
      <c r="D13">
        <f>'Tractor Unit Sales'!G57</f>
        <v>4476</v>
      </c>
      <c r="E13" s="7">
        <f>'Unit Production Costs'!C57</f>
        <v>63</v>
      </c>
      <c r="F13" s="7">
        <f>'Unit Production Costs'!B57</f>
        <v>2098</v>
      </c>
      <c r="G13" s="38">
        <f t="shared" si="0"/>
        <v>761166</v>
      </c>
      <c r="H13" s="38">
        <f t="shared" si="1"/>
        <v>9390648</v>
      </c>
      <c r="R13"/>
    </row>
    <row r="14" spans="1:18" x14ac:dyDescent="0.2">
      <c r="B14" s="46">
        <v>41091</v>
      </c>
      <c r="C14" s="1">
        <f>'Mower Unit Sales'!G58</f>
        <v>11486</v>
      </c>
      <c r="D14">
        <f>'Tractor Unit Sales'!G58</f>
        <v>4436</v>
      </c>
      <c r="E14" s="7">
        <f>'Unit Production Costs'!C58</f>
        <v>64</v>
      </c>
      <c r="F14" s="7">
        <f>'Unit Production Costs'!B58</f>
        <v>2104</v>
      </c>
      <c r="G14" s="38">
        <f t="shared" si="0"/>
        <v>735104</v>
      </c>
      <c r="H14" s="38">
        <f t="shared" si="1"/>
        <v>9333344</v>
      </c>
      <c r="R14"/>
    </row>
    <row r="15" spans="1:18" x14ac:dyDescent="0.2">
      <c r="B15" s="46">
        <v>41122</v>
      </c>
      <c r="C15" s="1">
        <f>'Mower Unit Sales'!G59</f>
        <v>9504</v>
      </c>
      <c r="D15">
        <f>'Tractor Unit Sales'!G59</f>
        <v>4256</v>
      </c>
      <c r="E15" s="7">
        <f>'Unit Production Costs'!C59</f>
        <v>64</v>
      </c>
      <c r="F15" s="7">
        <f>'Unit Production Costs'!B59</f>
        <v>2110</v>
      </c>
      <c r="G15" s="38">
        <f t="shared" si="0"/>
        <v>608256</v>
      </c>
      <c r="H15" s="38">
        <f t="shared" si="1"/>
        <v>8980160</v>
      </c>
      <c r="R15"/>
    </row>
    <row r="16" spans="1:18" x14ac:dyDescent="0.2">
      <c r="B16" s="46">
        <v>41153</v>
      </c>
      <c r="C16" s="1">
        <f>'Mower Unit Sales'!G60</f>
        <v>8635</v>
      </c>
      <c r="D16">
        <f>'Tractor Unit Sales'!G60</f>
        <v>4067</v>
      </c>
      <c r="E16" s="7">
        <f>'Unit Production Costs'!C60</f>
        <v>64</v>
      </c>
      <c r="F16" s="7">
        <f>'Unit Production Costs'!B60</f>
        <v>2116</v>
      </c>
      <c r="G16" s="38">
        <f t="shared" si="0"/>
        <v>552640</v>
      </c>
      <c r="H16" s="38">
        <f t="shared" si="1"/>
        <v>8605772</v>
      </c>
      <c r="R16"/>
    </row>
    <row r="17" spans="1:18" x14ac:dyDescent="0.2">
      <c r="B17" s="46">
        <v>41183</v>
      </c>
      <c r="C17" s="1">
        <f>'Mower Unit Sales'!G61</f>
        <v>7451</v>
      </c>
      <c r="D17">
        <f>'Tractor Unit Sales'!G61</f>
        <v>3890</v>
      </c>
      <c r="E17" s="7">
        <f>'Unit Production Costs'!C61</f>
        <v>64</v>
      </c>
      <c r="F17" s="7">
        <f>'Unit Production Costs'!B61</f>
        <v>2122</v>
      </c>
      <c r="G17" s="38">
        <f t="shared" si="0"/>
        <v>476864</v>
      </c>
      <c r="H17" s="38">
        <f t="shared" si="1"/>
        <v>8254580</v>
      </c>
      <c r="R17"/>
    </row>
    <row r="18" spans="1:18" x14ac:dyDescent="0.2">
      <c r="B18" s="46">
        <v>41214</v>
      </c>
      <c r="C18" s="1">
        <f>'Mower Unit Sales'!G62</f>
        <v>6453</v>
      </c>
      <c r="D18">
        <f>'Tractor Unit Sales'!G62</f>
        <v>3816</v>
      </c>
      <c r="E18" s="7">
        <f>'Unit Production Costs'!C62</f>
        <v>64</v>
      </c>
      <c r="F18" s="7">
        <f>'Unit Production Costs'!B62</f>
        <v>2129</v>
      </c>
      <c r="G18" s="38">
        <f t="shared" si="0"/>
        <v>412992</v>
      </c>
      <c r="H18" s="38">
        <f t="shared" si="1"/>
        <v>8124264</v>
      </c>
      <c r="R18"/>
    </row>
    <row r="19" spans="1:18" x14ac:dyDescent="0.2">
      <c r="B19" s="46">
        <v>41244</v>
      </c>
      <c r="C19" s="1">
        <f>'Mower Unit Sales'!G63</f>
        <v>5651</v>
      </c>
      <c r="D19">
        <f>'Tractor Unit Sales'!G63</f>
        <v>3717</v>
      </c>
      <c r="E19" s="7">
        <f>'Unit Production Costs'!C63</f>
        <v>64</v>
      </c>
      <c r="F19" s="7">
        <f>'Unit Production Costs'!B63</f>
        <v>2135</v>
      </c>
      <c r="G19" s="38">
        <f t="shared" si="0"/>
        <v>361664</v>
      </c>
      <c r="H19" s="38">
        <f t="shared" si="1"/>
        <v>7935795</v>
      </c>
      <c r="R19"/>
    </row>
    <row r="20" spans="1:18" x14ac:dyDescent="0.2">
      <c r="B20" s="41"/>
      <c r="G20" s="38"/>
      <c r="H20" s="38"/>
    </row>
    <row r="22" spans="1:18" x14ac:dyDescent="0.2">
      <c r="A22" s="29"/>
      <c r="B22" s="30" t="s">
        <v>92</v>
      </c>
      <c r="C22" s="38">
        <f>SUM(G8:G19)</f>
        <v>6981889</v>
      </c>
      <c r="J22" s="42"/>
    </row>
    <row r="23" spans="1:18" x14ac:dyDescent="0.2">
      <c r="B23" s="30" t="s">
        <v>93</v>
      </c>
      <c r="C23" s="38">
        <f>SUM(H8:H19)</f>
        <v>97146138</v>
      </c>
      <c r="J23" s="42"/>
    </row>
    <row r="24" spans="1:18" x14ac:dyDescent="0.2">
      <c r="A24" s="29"/>
      <c r="C24" s="31"/>
      <c r="J24" s="42"/>
    </row>
    <row r="27" spans="1:18" ht="13.5" thickBot="1" x14ac:dyDescent="0.25">
      <c r="B27" s="43" t="s">
        <v>88</v>
      </c>
      <c r="C27" s="49"/>
    </row>
    <row r="28" spans="1:18" ht="13.5" thickTop="1" x14ac:dyDescent="0.2">
      <c r="C28" s="31"/>
    </row>
    <row r="29" spans="1:18" x14ac:dyDescent="0.2">
      <c r="B29" s="35" t="s">
        <v>61</v>
      </c>
      <c r="C29" s="47">
        <f>C3+C4</f>
        <v>186106140</v>
      </c>
      <c r="E29" s="38"/>
      <c r="F29" s="38"/>
    </row>
    <row r="30" spans="1:18" x14ac:dyDescent="0.2">
      <c r="B30" s="35" t="s">
        <v>62</v>
      </c>
      <c r="C30" s="47">
        <f>C22+C23</f>
        <v>104128027</v>
      </c>
      <c r="F30" s="38"/>
    </row>
    <row r="31" spans="1:18" x14ac:dyDescent="0.2">
      <c r="B31" s="35" t="s">
        <v>66</v>
      </c>
      <c r="C31" s="47">
        <f>SUM('Operating &amp; Interest Expenses'!B52:B63)</f>
        <v>7738943</v>
      </c>
      <c r="F31" s="38"/>
    </row>
    <row r="32" spans="1:18" x14ac:dyDescent="0.2">
      <c r="B32" s="35" t="s">
        <v>67</v>
      </c>
      <c r="C32" s="47">
        <f>20%*C29</f>
        <v>37221228</v>
      </c>
      <c r="F32" s="38"/>
    </row>
    <row r="33" spans="2:6" x14ac:dyDescent="0.2">
      <c r="B33" s="35" t="s">
        <v>68</v>
      </c>
      <c r="C33" s="47">
        <f>SUM('Operating &amp; Interest Expenses'!C52:C63)</f>
        <v>2486977</v>
      </c>
      <c r="F33" s="38"/>
    </row>
    <row r="34" spans="2:6" x14ac:dyDescent="0.2">
      <c r="B34" s="35" t="s">
        <v>87</v>
      </c>
      <c r="C34" s="47">
        <f>SUM('Operating &amp; Interest Expenses'!D52:D63)</f>
        <v>117855</v>
      </c>
    </row>
    <row r="35" spans="2:6" x14ac:dyDescent="0.2">
      <c r="B35" s="35" t="s">
        <v>89</v>
      </c>
      <c r="C35" s="48">
        <v>0.4</v>
      </c>
      <c r="F35" s="3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23" sqref="C23"/>
    </sheetView>
  </sheetViews>
  <sheetFormatPr defaultRowHeight="12.75" x14ac:dyDescent="0.2"/>
  <cols>
    <col min="1" max="1" width="38" style="30" customWidth="1"/>
    <col min="2" max="3" width="15" style="30" bestFit="1" customWidth="1"/>
    <col min="4" max="4" width="15.5703125" style="30" bestFit="1" customWidth="1"/>
    <col min="5" max="5" width="9.140625" style="30"/>
    <col min="6" max="6" width="12.85546875" style="30" bestFit="1" customWidth="1"/>
    <col min="7" max="8" width="9.140625" style="30"/>
    <col min="9" max="10" width="10.140625" style="30" bestFit="1" customWidth="1"/>
    <col min="11" max="16384" width="9.140625" style="30"/>
  </cols>
  <sheetData>
    <row r="1" spans="1:6" ht="13.5" thickBot="1" x14ac:dyDescent="0.25">
      <c r="A1" s="50" t="s">
        <v>94</v>
      </c>
    </row>
    <row r="2" spans="1:6" ht="13.5" thickTop="1" x14ac:dyDescent="0.2"/>
    <row r="3" spans="1:6" x14ac:dyDescent="0.2">
      <c r="A3" s="29" t="s">
        <v>61</v>
      </c>
      <c r="C3" s="31">
        <f>'Case_Part 2'!C29</f>
        <v>186106140</v>
      </c>
    </row>
    <row r="4" spans="1:6" x14ac:dyDescent="0.2">
      <c r="A4" s="29" t="s">
        <v>62</v>
      </c>
      <c r="C4" s="31">
        <f>-'Case_Part 2'!C30</f>
        <v>-104128027</v>
      </c>
    </row>
    <row r="5" spans="1:6" x14ac:dyDescent="0.2">
      <c r="A5" s="32" t="s">
        <v>63</v>
      </c>
      <c r="C5" s="31">
        <f>C3+C4</f>
        <v>81978113</v>
      </c>
      <c r="D5" s="33" t="s">
        <v>64</v>
      </c>
    </row>
    <row r="6" spans="1:6" x14ac:dyDescent="0.2">
      <c r="A6" s="29" t="s">
        <v>65</v>
      </c>
      <c r="F6" s="36"/>
    </row>
    <row r="7" spans="1:6" x14ac:dyDescent="0.2">
      <c r="A7" s="32" t="s">
        <v>66</v>
      </c>
      <c r="B7" s="31">
        <f>'Case_Part 2'!C31</f>
        <v>7738943</v>
      </c>
    </row>
    <row r="8" spans="1:6" x14ac:dyDescent="0.2">
      <c r="A8" s="32" t="s">
        <v>67</v>
      </c>
      <c r="B8" s="31">
        <f>'Case_Part 2'!C32</f>
        <v>37221228</v>
      </c>
    </row>
    <row r="9" spans="1:6" x14ac:dyDescent="0.2">
      <c r="A9" s="32" t="s">
        <v>68</v>
      </c>
      <c r="B9" s="31">
        <f>'Case_Part 2'!C33</f>
        <v>2486977</v>
      </c>
      <c r="C9" s="31">
        <f>-(SUM(B7:B9))</f>
        <v>-47447148</v>
      </c>
      <c r="D9" s="33" t="s">
        <v>69</v>
      </c>
    </row>
    <row r="10" spans="1:6" x14ac:dyDescent="0.2">
      <c r="A10" s="29" t="s">
        <v>70</v>
      </c>
      <c r="C10" s="31">
        <f>C5+C9</f>
        <v>34530965</v>
      </c>
      <c r="D10" s="33" t="s">
        <v>71</v>
      </c>
    </row>
    <row r="11" spans="1:6" x14ac:dyDescent="0.2">
      <c r="A11" s="32" t="s">
        <v>72</v>
      </c>
      <c r="B11" s="31"/>
      <c r="C11" s="31">
        <f>-'Case_Part 2'!C34</f>
        <v>-117855</v>
      </c>
    </row>
    <row r="12" spans="1:6" x14ac:dyDescent="0.2">
      <c r="A12" s="29" t="s">
        <v>73</v>
      </c>
      <c r="C12" s="31">
        <f>C10+C11</f>
        <v>34413110</v>
      </c>
      <c r="D12" s="33" t="s">
        <v>74</v>
      </c>
    </row>
    <row r="13" spans="1:6" x14ac:dyDescent="0.2">
      <c r="A13" s="32" t="s">
        <v>75</v>
      </c>
      <c r="C13" s="34">
        <f>-'Case_Part 2'!C35*C12</f>
        <v>-13765244</v>
      </c>
    </row>
    <row r="14" spans="1:6" x14ac:dyDescent="0.2">
      <c r="A14" s="29" t="s">
        <v>76</v>
      </c>
      <c r="C14" s="31">
        <f>C12+C13</f>
        <v>20647866</v>
      </c>
      <c r="D14" s="33" t="s">
        <v>77</v>
      </c>
    </row>
  </sheetData>
  <pageMargins left="0.7" right="0.7" top="0.75" bottom="0.75" header="0.3" footer="0.3"/>
  <ignoredErrors>
    <ignoredError sqref="C1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zoomScaleNormal="100" workbookViewId="0">
      <selection activeCell="A5" sqref="A5:G5"/>
    </sheetView>
  </sheetViews>
  <sheetFormatPr defaultColWidth="8.85546875" defaultRowHeight="12.75" x14ac:dyDescent="0.2"/>
  <cols>
    <col min="1" max="1" width="14.42578125" bestFit="1" customWidth="1"/>
    <col min="2" max="7" width="5.7109375" customWidth="1"/>
    <col min="8" max="8" width="8.42578125" bestFit="1" customWidth="1"/>
  </cols>
  <sheetData>
    <row r="1" spans="1:8" x14ac:dyDescent="0.2">
      <c r="A1" s="8" t="s">
        <v>22</v>
      </c>
      <c r="B1" s="8"/>
    </row>
    <row r="2" spans="1:8" x14ac:dyDescent="0.2">
      <c r="A2" s="2"/>
      <c r="B2" s="2"/>
    </row>
    <row r="3" spans="1:8" x14ac:dyDescent="0.2">
      <c r="A3" s="4" t="s">
        <v>11</v>
      </c>
      <c r="B3" s="4">
        <v>0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3" t="s">
        <v>12</v>
      </c>
    </row>
    <row r="4" spans="1:8" x14ac:dyDescent="0.2">
      <c r="A4" s="3" t="s">
        <v>8</v>
      </c>
      <c r="H4" s="3" t="s">
        <v>13</v>
      </c>
    </row>
    <row r="5" spans="1:8" x14ac:dyDescent="0.2">
      <c r="A5" s="3">
        <v>2008</v>
      </c>
      <c r="B5">
        <v>1</v>
      </c>
      <c r="C5">
        <v>0</v>
      </c>
      <c r="D5">
        <v>2</v>
      </c>
      <c r="E5">
        <v>14</v>
      </c>
      <c r="F5">
        <v>22</v>
      </c>
      <c r="G5">
        <v>11</v>
      </c>
      <c r="H5">
        <f>SUM(B5:G5)</f>
        <v>50</v>
      </c>
    </row>
    <row r="6" spans="1:8" x14ac:dyDescent="0.2">
      <c r="A6" s="3">
        <v>2009</v>
      </c>
      <c r="B6">
        <v>0</v>
      </c>
      <c r="C6">
        <v>0</v>
      </c>
      <c r="D6">
        <v>2</v>
      </c>
      <c r="E6">
        <v>14</v>
      </c>
      <c r="F6">
        <v>20</v>
      </c>
      <c r="G6">
        <v>14</v>
      </c>
      <c r="H6">
        <f>SUM(B6:G6)</f>
        <v>50</v>
      </c>
    </row>
    <row r="7" spans="1:8" x14ac:dyDescent="0.2">
      <c r="A7" s="3">
        <v>2010</v>
      </c>
      <c r="B7">
        <v>1</v>
      </c>
      <c r="C7">
        <v>1</v>
      </c>
      <c r="D7">
        <v>1</v>
      </c>
      <c r="E7">
        <v>8</v>
      </c>
      <c r="F7">
        <v>34</v>
      </c>
      <c r="G7">
        <v>15</v>
      </c>
      <c r="H7">
        <f>SUM(B7:G7)</f>
        <v>60</v>
      </c>
    </row>
    <row r="8" spans="1:8" x14ac:dyDescent="0.2">
      <c r="A8" s="3">
        <v>2011</v>
      </c>
      <c r="B8">
        <v>1</v>
      </c>
      <c r="C8">
        <v>2</v>
      </c>
      <c r="D8">
        <v>6</v>
      </c>
      <c r="E8">
        <v>12</v>
      </c>
      <c r="F8">
        <v>34</v>
      </c>
      <c r="G8">
        <v>45</v>
      </c>
      <c r="H8">
        <f>SUM(B8:G8)</f>
        <v>100</v>
      </c>
    </row>
    <row r="9" spans="1:8" x14ac:dyDescent="0.2">
      <c r="A9" s="3">
        <v>2012</v>
      </c>
      <c r="B9">
        <v>2</v>
      </c>
      <c r="C9">
        <v>3</v>
      </c>
      <c r="D9">
        <v>5</v>
      </c>
      <c r="E9">
        <v>15</v>
      </c>
      <c r="F9">
        <v>44</v>
      </c>
      <c r="G9">
        <v>56</v>
      </c>
      <c r="H9">
        <f>SUM(B9:G9)</f>
        <v>125</v>
      </c>
    </row>
    <row r="10" spans="1:8" x14ac:dyDescent="0.2">
      <c r="H10" t="s">
        <v>0</v>
      </c>
    </row>
    <row r="11" spans="1:8" x14ac:dyDescent="0.2">
      <c r="A11" s="3" t="s">
        <v>9</v>
      </c>
      <c r="H11" t="s">
        <v>0</v>
      </c>
    </row>
    <row r="12" spans="1:8" x14ac:dyDescent="0.2">
      <c r="A12" s="3">
        <v>2008</v>
      </c>
      <c r="B12">
        <v>0</v>
      </c>
      <c r="C12">
        <v>0</v>
      </c>
      <c r="D12">
        <v>0</v>
      </c>
      <c r="E12">
        <v>2</v>
      </c>
      <c r="F12">
        <v>6</v>
      </c>
      <c r="G12">
        <v>2</v>
      </c>
      <c r="H12">
        <f>SUM(B12:G12)</f>
        <v>10</v>
      </c>
    </row>
    <row r="13" spans="1:8" x14ac:dyDescent="0.2">
      <c r="A13" s="3">
        <v>2009</v>
      </c>
      <c r="B13">
        <v>0</v>
      </c>
      <c r="C13">
        <v>0</v>
      </c>
      <c r="D13">
        <v>0</v>
      </c>
      <c r="E13">
        <v>2</v>
      </c>
      <c r="F13">
        <v>6</v>
      </c>
      <c r="G13">
        <v>2</v>
      </c>
      <c r="H13">
        <f>SUM(B13:G13)</f>
        <v>10</v>
      </c>
    </row>
    <row r="14" spans="1:8" x14ac:dyDescent="0.2">
      <c r="A14" s="3">
        <v>2010</v>
      </c>
      <c r="B14">
        <v>0</v>
      </c>
      <c r="C14">
        <v>0</v>
      </c>
      <c r="D14">
        <v>1</v>
      </c>
      <c r="E14">
        <v>4</v>
      </c>
      <c r="F14">
        <v>11</v>
      </c>
      <c r="G14">
        <v>14</v>
      </c>
      <c r="H14">
        <f>SUM(B14:G14)</f>
        <v>30</v>
      </c>
    </row>
    <row r="15" spans="1:8" x14ac:dyDescent="0.2">
      <c r="A15" s="3">
        <v>2011</v>
      </c>
      <c r="B15">
        <v>0</v>
      </c>
      <c r="C15">
        <v>1</v>
      </c>
      <c r="D15">
        <v>1</v>
      </c>
      <c r="E15">
        <v>3</v>
      </c>
      <c r="F15">
        <v>12</v>
      </c>
      <c r="G15">
        <v>33</v>
      </c>
      <c r="H15">
        <f>SUM(B15:G15)</f>
        <v>50</v>
      </c>
    </row>
    <row r="16" spans="1:8" x14ac:dyDescent="0.2">
      <c r="A16" s="3">
        <v>2012</v>
      </c>
      <c r="B16">
        <v>1</v>
      </c>
      <c r="C16">
        <v>1</v>
      </c>
      <c r="D16">
        <v>2</v>
      </c>
      <c r="E16">
        <v>4</v>
      </c>
      <c r="F16">
        <v>22</v>
      </c>
      <c r="G16">
        <v>60</v>
      </c>
      <c r="H16">
        <f>SUM(B16:G16)</f>
        <v>90</v>
      </c>
    </row>
    <row r="17" spans="1:8" x14ac:dyDescent="0.2">
      <c r="A17" s="3"/>
      <c r="H17" t="s">
        <v>0</v>
      </c>
    </row>
    <row r="18" spans="1:8" x14ac:dyDescent="0.2">
      <c r="A18" s="3" t="s">
        <v>14</v>
      </c>
      <c r="H18" t="s">
        <v>0</v>
      </c>
    </row>
    <row r="19" spans="1:8" x14ac:dyDescent="0.2">
      <c r="A19" s="3">
        <v>2008</v>
      </c>
      <c r="B19">
        <v>0</v>
      </c>
      <c r="C19">
        <v>0</v>
      </c>
      <c r="D19">
        <v>1</v>
      </c>
      <c r="E19">
        <v>3</v>
      </c>
      <c r="F19">
        <v>7</v>
      </c>
      <c r="G19">
        <v>4</v>
      </c>
      <c r="H19">
        <f>SUM(B19:G19)</f>
        <v>15</v>
      </c>
    </row>
    <row r="20" spans="1:8" x14ac:dyDescent="0.2">
      <c r="A20" s="3">
        <v>2009</v>
      </c>
      <c r="B20">
        <v>0</v>
      </c>
      <c r="C20">
        <v>0</v>
      </c>
      <c r="D20">
        <v>1</v>
      </c>
      <c r="E20">
        <v>2</v>
      </c>
      <c r="F20">
        <v>8</v>
      </c>
      <c r="G20">
        <v>4</v>
      </c>
      <c r="H20">
        <f>SUM(B20:G20)</f>
        <v>15</v>
      </c>
    </row>
    <row r="21" spans="1:8" x14ac:dyDescent="0.2">
      <c r="A21" s="3">
        <v>2010</v>
      </c>
      <c r="B21">
        <v>0</v>
      </c>
      <c r="C21">
        <v>0</v>
      </c>
      <c r="D21">
        <v>1</v>
      </c>
      <c r="E21">
        <v>2</v>
      </c>
      <c r="F21">
        <v>15</v>
      </c>
      <c r="G21">
        <v>7</v>
      </c>
      <c r="H21">
        <f>SUM(B21:G21)</f>
        <v>25</v>
      </c>
    </row>
    <row r="22" spans="1:8" x14ac:dyDescent="0.2">
      <c r="A22" s="3">
        <v>2011</v>
      </c>
      <c r="B22">
        <v>0</v>
      </c>
      <c r="C22">
        <v>0</v>
      </c>
      <c r="D22">
        <v>1</v>
      </c>
      <c r="E22">
        <v>2</v>
      </c>
      <c r="F22">
        <v>21</v>
      </c>
      <c r="G22">
        <v>6</v>
      </c>
      <c r="H22">
        <f>SUM(B22:G22)</f>
        <v>30</v>
      </c>
    </row>
    <row r="23" spans="1:8" x14ac:dyDescent="0.2">
      <c r="A23" s="3">
        <v>2012</v>
      </c>
      <c r="B23">
        <v>0</v>
      </c>
      <c r="C23">
        <v>0</v>
      </c>
      <c r="D23">
        <v>1</v>
      </c>
      <c r="E23">
        <v>4</v>
      </c>
      <c r="F23">
        <v>17</v>
      </c>
      <c r="G23">
        <v>8</v>
      </c>
      <c r="H23">
        <f>SUM(B23:G23)</f>
        <v>30</v>
      </c>
    </row>
    <row r="24" spans="1:8" x14ac:dyDescent="0.2">
      <c r="A24" s="3"/>
      <c r="H24" t="s">
        <v>0</v>
      </c>
    </row>
    <row r="25" spans="1:8" x14ac:dyDescent="0.2">
      <c r="A25" s="3" t="s">
        <v>10</v>
      </c>
      <c r="H25" t="s">
        <v>0</v>
      </c>
    </row>
    <row r="26" spans="1:8" x14ac:dyDescent="0.2">
      <c r="A26" s="3">
        <v>2008</v>
      </c>
      <c r="B26">
        <v>0</v>
      </c>
      <c r="C26">
        <v>0</v>
      </c>
      <c r="D26">
        <v>1</v>
      </c>
      <c r="E26">
        <v>2</v>
      </c>
      <c r="F26">
        <v>2</v>
      </c>
      <c r="G26">
        <v>0</v>
      </c>
      <c r="H26">
        <f>SUM(B26:G26)</f>
        <v>5</v>
      </c>
    </row>
    <row r="27" spans="1:8" x14ac:dyDescent="0.2">
      <c r="A27" s="3">
        <v>2009</v>
      </c>
      <c r="B27">
        <v>0</v>
      </c>
      <c r="C27">
        <v>0</v>
      </c>
      <c r="D27">
        <v>1</v>
      </c>
      <c r="E27">
        <v>1</v>
      </c>
      <c r="F27">
        <v>3</v>
      </c>
      <c r="G27">
        <v>0</v>
      </c>
      <c r="H27">
        <f>SUM(B27:G27)</f>
        <v>5</v>
      </c>
    </row>
    <row r="28" spans="1:8" x14ac:dyDescent="0.2">
      <c r="A28" s="3">
        <v>2010</v>
      </c>
      <c r="B28">
        <v>0</v>
      </c>
      <c r="C28">
        <v>0</v>
      </c>
      <c r="D28">
        <v>1</v>
      </c>
      <c r="E28">
        <v>1</v>
      </c>
      <c r="F28">
        <v>3</v>
      </c>
      <c r="G28">
        <v>1</v>
      </c>
      <c r="H28">
        <f>SUM(B28:G28)</f>
        <v>6</v>
      </c>
    </row>
    <row r="29" spans="1:8" x14ac:dyDescent="0.2">
      <c r="A29" s="3">
        <v>2011</v>
      </c>
      <c r="B29">
        <v>0</v>
      </c>
      <c r="C29">
        <v>0</v>
      </c>
      <c r="D29">
        <v>0</v>
      </c>
      <c r="E29">
        <v>2</v>
      </c>
      <c r="F29">
        <v>5</v>
      </c>
      <c r="G29">
        <v>3</v>
      </c>
      <c r="H29">
        <f>SUM(B29:G29)</f>
        <v>10</v>
      </c>
    </row>
    <row r="30" spans="1:8" x14ac:dyDescent="0.2">
      <c r="A30" s="3">
        <v>2012</v>
      </c>
      <c r="B30">
        <v>0</v>
      </c>
      <c r="C30">
        <v>0</v>
      </c>
      <c r="D30">
        <v>1</v>
      </c>
      <c r="E30">
        <v>2</v>
      </c>
      <c r="F30">
        <v>7</v>
      </c>
      <c r="G30">
        <v>2</v>
      </c>
      <c r="H30">
        <f>SUM(B30:G30)</f>
        <v>12</v>
      </c>
    </row>
    <row r="31" spans="1:8" x14ac:dyDescent="0.2">
      <c r="A31" s="3"/>
      <c r="H31" t="s">
        <v>0</v>
      </c>
    </row>
    <row r="32" spans="1:8" x14ac:dyDescent="0.2">
      <c r="A32" s="3" t="s">
        <v>6</v>
      </c>
      <c r="H32" t="s">
        <v>0</v>
      </c>
    </row>
    <row r="33" spans="1:8" x14ac:dyDescent="0.2">
      <c r="A33" s="3">
        <v>2010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f>SUM(B33:G33)</f>
        <v>1</v>
      </c>
    </row>
    <row r="34" spans="1:8" x14ac:dyDescent="0.2">
      <c r="A34" s="3">
        <v>2011</v>
      </c>
      <c r="B34">
        <v>0</v>
      </c>
      <c r="C34">
        <v>0</v>
      </c>
      <c r="D34">
        <v>1</v>
      </c>
      <c r="E34">
        <v>4</v>
      </c>
      <c r="F34">
        <v>2</v>
      </c>
      <c r="G34">
        <v>0</v>
      </c>
      <c r="H34">
        <f>SUM(B34:G34)</f>
        <v>7</v>
      </c>
    </row>
    <row r="35" spans="1:8" x14ac:dyDescent="0.2">
      <c r="A35" s="3">
        <v>2012</v>
      </c>
      <c r="B35">
        <v>0</v>
      </c>
      <c r="C35">
        <v>0</v>
      </c>
      <c r="D35">
        <v>1</v>
      </c>
      <c r="E35">
        <v>5</v>
      </c>
      <c r="F35">
        <v>8</v>
      </c>
      <c r="G35">
        <v>2</v>
      </c>
      <c r="H35">
        <f>SUM(B35:G35)</f>
        <v>16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ignoredErrors>
    <ignoredError sqref="H5:H9 H12:H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>
      <selection sqref="A1:G34"/>
    </sheetView>
  </sheetViews>
  <sheetFormatPr defaultColWidth="8.85546875" defaultRowHeight="12.75" x14ac:dyDescent="0.2"/>
  <cols>
    <col min="1" max="1" width="15.42578125" customWidth="1"/>
    <col min="2" max="2" width="4.7109375" customWidth="1"/>
    <col min="3" max="3" width="4.28515625" customWidth="1"/>
    <col min="4" max="4" width="4.7109375" customWidth="1"/>
    <col min="5" max="5" width="4.28515625" customWidth="1"/>
    <col min="6" max="6" width="5.140625" customWidth="1"/>
    <col min="7" max="7" width="4.28515625" customWidth="1"/>
  </cols>
  <sheetData>
    <row r="1" spans="1:8" x14ac:dyDescent="0.2">
      <c r="A1" s="8" t="s">
        <v>23</v>
      </c>
      <c r="B1" s="8"/>
    </row>
    <row r="2" spans="1:8" x14ac:dyDescent="0.2">
      <c r="H2" s="3" t="s">
        <v>12</v>
      </c>
    </row>
    <row r="3" spans="1:8" x14ac:dyDescent="0.2">
      <c r="A3" s="3" t="s">
        <v>8</v>
      </c>
      <c r="B3" s="3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 t="s">
        <v>13</v>
      </c>
    </row>
    <row r="4" spans="1:8" x14ac:dyDescent="0.2">
      <c r="A4" s="3">
        <v>2008</v>
      </c>
      <c r="B4">
        <v>1</v>
      </c>
      <c r="C4">
        <v>3</v>
      </c>
      <c r="D4">
        <v>6</v>
      </c>
      <c r="E4">
        <v>15</v>
      </c>
      <c r="F4">
        <v>37</v>
      </c>
      <c r="G4">
        <v>38</v>
      </c>
      <c r="H4">
        <f>SUM(B4:G4)</f>
        <v>100</v>
      </c>
    </row>
    <row r="5" spans="1:8" x14ac:dyDescent="0.2">
      <c r="A5" s="3">
        <v>2009</v>
      </c>
      <c r="B5">
        <v>1</v>
      </c>
      <c r="C5">
        <v>2</v>
      </c>
      <c r="D5">
        <v>4</v>
      </c>
      <c r="E5">
        <v>18</v>
      </c>
      <c r="F5">
        <v>35</v>
      </c>
      <c r="G5">
        <v>40</v>
      </c>
      <c r="H5">
        <f>SUM(B5:G5)</f>
        <v>100</v>
      </c>
    </row>
    <row r="6" spans="1:8" x14ac:dyDescent="0.2">
      <c r="A6" s="3">
        <v>2010</v>
      </c>
      <c r="B6">
        <v>1</v>
      </c>
      <c r="C6">
        <v>2</v>
      </c>
      <c r="D6">
        <v>5</v>
      </c>
      <c r="E6">
        <v>17</v>
      </c>
      <c r="F6">
        <v>34</v>
      </c>
      <c r="G6">
        <v>41</v>
      </c>
      <c r="H6">
        <f>SUM(B6:G6)</f>
        <v>100</v>
      </c>
    </row>
    <row r="7" spans="1:8" x14ac:dyDescent="0.2">
      <c r="A7" s="3">
        <v>2011</v>
      </c>
      <c r="B7">
        <v>0</v>
      </c>
      <c r="C7">
        <v>2</v>
      </c>
      <c r="D7">
        <v>4</v>
      </c>
      <c r="E7">
        <v>15</v>
      </c>
      <c r="F7">
        <v>33</v>
      </c>
      <c r="G7">
        <v>46</v>
      </c>
      <c r="H7">
        <f>SUM(B7:G7)</f>
        <v>100</v>
      </c>
    </row>
    <row r="8" spans="1:8" x14ac:dyDescent="0.2">
      <c r="A8" s="3">
        <v>2012</v>
      </c>
      <c r="B8">
        <v>0</v>
      </c>
      <c r="C8">
        <v>2</v>
      </c>
      <c r="D8">
        <v>3</v>
      </c>
      <c r="E8">
        <v>15</v>
      </c>
      <c r="F8">
        <v>31</v>
      </c>
      <c r="G8">
        <v>49</v>
      </c>
      <c r="H8">
        <f>SUM(B8:G8)</f>
        <v>100</v>
      </c>
    </row>
    <row r="9" spans="1:8" x14ac:dyDescent="0.2">
      <c r="A9" s="3"/>
      <c r="H9" t="s">
        <v>0</v>
      </c>
    </row>
    <row r="10" spans="1:8" x14ac:dyDescent="0.2">
      <c r="A10" s="3" t="s">
        <v>9</v>
      </c>
      <c r="H10" t="s">
        <v>0</v>
      </c>
    </row>
    <row r="11" spans="1:8" x14ac:dyDescent="0.2">
      <c r="A11" s="3">
        <v>2008</v>
      </c>
      <c r="B11">
        <v>1</v>
      </c>
      <c r="C11">
        <v>2</v>
      </c>
      <c r="D11">
        <v>5</v>
      </c>
      <c r="E11">
        <v>18</v>
      </c>
      <c r="F11">
        <v>36</v>
      </c>
      <c r="G11">
        <v>38</v>
      </c>
      <c r="H11">
        <f>SUM(B11:G11)</f>
        <v>100</v>
      </c>
    </row>
    <row r="12" spans="1:8" x14ac:dyDescent="0.2">
      <c r="A12" s="3">
        <v>2009</v>
      </c>
      <c r="B12">
        <v>1</v>
      </c>
      <c r="C12">
        <v>3</v>
      </c>
      <c r="D12">
        <v>6</v>
      </c>
      <c r="E12">
        <v>17</v>
      </c>
      <c r="F12">
        <v>36</v>
      </c>
      <c r="G12">
        <v>37</v>
      </c>
      <c r="H12">
        <f>SUM(B12:G12)</f>
        <v>100</v>
      </c>
    </row>
    <row r="13" spans="1:8" x14ac:dyDescent="0.2">
      <c r="A13" s="3">
        <v>2010</v>
      </c>
      <c r="B13">
        <v>0</v>
      </c>
      <c r="C13">
        <v>2</v>
      </c>
      <c r="D13">
        <v>6</v>
      </c>
      <c r="E13">
        <v>19</v>
      </c>
      <c r="F13">
        <v>37</v>
      </c>
      <c r="G13">
        <v>36</v>
      </c>
      <c r="H13">
        <f>SUM(B13:G13)</f>
        <v>100</v>
      </c>
    </row>
    <row r="14" spans="1:8" x14ac:dyDescent="0.2">
      <c r="A14" s="3">
        <v>2011</v>
      </c>
      <c r="B14">
        <v>0</v>
      </c>
      <c r="C14">
        <v>2</v>
      </c>
      <c r="D14">
        <v>5</v>
      </c>
      <c r="E14">
        <v>20</v>
      </c>
      <c r="F14">
        <v>37</v>
      </c>
      <c r="G14">
        <v>36</v>
      </c>
      <c r="H14">
        <f>SUM(B14:G14)</f>
        <v>100</v>
      </c>
    </row>
    <row r="15" spans="1:8" x14ac:dyDescent="0.2">
      <c r="A15" s="3">
        <v>2012</v>
      </c>
      <c r="B15">
        <v>0</v>
      </c>
      <c r="C15">
        <v>2</v>
      </c>
      <c r="D15">
        <v>5</v>
      </c>
      <c r="E15">
        <v>19</v>
      </c>
      <c r="F15">
        <v>37</v>
      </c>
      <c r="G15">
        <v>37</v>
      </c>
      <c r="H15">
        <f>SUM(B15:G15)</f>
        <v>100</v>
      </c>
    </row>
    <row r="16" spans="1:8" x14ac:dyDescent="0.2">
      <c r="A16" s="3"/>
      <c r="H16" t="s">
        <v>0</v>
      </c>
    </row>
    <row r="17" spans="1:8" x14ac:dyDescent="0.2">
      <c r="A17" s="3" t="s">
        <v>14</v>
      </c>
      <c r="H17" t="s">
        <v>0</v>
      </c>
    </row>
    <row r="18" spans="1:8" x14ac:dyDescent="0.2">
      <c r="A18" s="3">
        <v>2008</v>
      </c>
      <c r="B18">
        <v>1</v>
      </c>
      <c r="C18">
        <v>2</v>
      </c>
      <c r="D18">
        <v>4</v>
      </c>
      <c r="E18">
        <v>21</v>
      </c>
      <c r="F18">
        <v>36</v>
      </c>
      <c r="G18">
        <v>36</v>
      </c>
      <c r="H18">
        <f>SUM(B18:G18)</f>
        <v>100</v>
      </c>
    </row>
    <row r="19" spans="1:8" x14ac:dyDescent="0.2">
      <c r="A19" s="3">
        <v>2009</v>
      </c>
      <c r="B19">
        <v>1</v>
      </c>
      <c r="C19">
        <v>2</v>
      </c>
      <c r="D19">
        <v>5</v>
      </c>
      <c r="E19">
        <v>21</v>
      </c>
      <c r="F19">
        <v>34</v>
      </c>
      <c r="G19">
        <v>37</v>
      </c>
      <c r="H19">
        <f>SUM(B19:G19)</f>
        <v>100</v>
      </c>
    </row>
    <row r="20" spans="1:8" x14ac:dyDescent="0.2">
      <c r="A20" s="3">
        <v>2010</v>
      </c>
      <c r="B20">
        <v>1</v>
      </c>
      <c r="C20">
        <v>1</v>
      </c>
      <c r="D20">
        <v>4</v>
      </c>
      <c r="E20">
        <v>26</v>
      </c>
      <c r="F20">
        <v>37</v>
      </c>
      <c r="G20">
        <v>31</v>
      </c>
      <c r="H20">
        <f>SUM(B20:G20)</f>
        <v>100</v>
      </c>
    </row>
    <row r="21" spans="1:8" x14ac:dyDescent="0.2">
      <c r="A21" s="3">
        <v>2011</v>
      </c>
      <c r="B21">
        <v>1</v>
      </c>
      <c r="C21">
        <v>1</v>
      </c>
      <c r="D21">
        <v>3</v>
      </c>
      <c r="E21">
        <v>17</v>
      </c>
      <c r="F21">
        <v>41</v>
      </c>
      <c r="G21">
        <v>37</v>
      </c>
      <c r="H21">
        <f>SUM(B21:G21)</f>
        <v>100</v>
      </c>
    </row>
    <row r="22" spans="1:8" x14ac:dyDescent="0.2">
      <c r="A22" s="3">
        <v>2012</v>
      </c>
      <c r="B22">
        <v>0</v>
      </c>
      <c r="C22">
        <v>1</v>
      </c>
      <c r="D22">
        <v>2</v>
      </c>
      <c r="E22">
        <v>19</v>
      </c>
      <c r="F22">
        <v>45</v>
      </c>
      <c r="G22">
        <v>33</v>
      </c>
      <c r="H22">
        <f>SUM(B22:G22)</f>
        <v>100</v>
      </c>
    </row>
    <row r="23" spans="1:8" x14ac:dyDescent="0.2">
      <c r="A23" s="3"/>
      <c r="H23" t="s">
        <v>0</v>
      </c>
    </row>
    <row r="24" spans="1:8" x14ac:dyDescent="0.2">
      <c r="A24" s="3" t="s">
        <v>10</v>
      </c>
      <c r="H24" t="s">
        <v>0</v>
      </c>
    </row>
    <row r="25" spans="1:8" x14ac:dyDescent="0.2">
      <c r="A25" s="3">
        <v>2008</v>
      </c>
      <c r="B25">
        <v>2</v>
      </c>
      <c r="C25">
        <v>3</v>
      </c>
      <c r="D25">
        <v>5</v>
      </c>
      <c r="E25">
        <v>15</v>
      </c>
      <c r="F25">
        <v>41</v>
      </c>
      <c r="G25">
        <v>34</v>
      </c>
      <c r="H25">
        <f>SUM(B25:G25)</f>
        <v>100</v>
      </c>
    </row>
    <row r="26" spans="1:8" x14ac:dyDescent="0.2">
      <c r="A26" s="3">
        <v>2009</v>
      </c>
      <c r="B26">
        <v>1</v>
      </c>
      <c r="C26">
        <v>2</v>
      </c>
      <c r="D26">
        <v>7</v>
      </c>
      <c r="E26">
        <v>15</v>
      </c>
      <c r="F26">
        <v>41</v>
      </c>
      <c r="G26">
        <v>34</v>
      </c>
      <c r="H26">
        <f>SUM(B26:G26)</f>
        <v>100</v>
      </c>
    </row>
    <row r="27" spans="1:8" x14ac:dyDescent="0.2">
      <c r="A27" s="3">
        <v>2010</v>
      </c>
      <c r="B27">
        <v>1</v>
      </c>
      <c r="C27">
        <v>2</v>
      </c>
      <c r="D27">
        <v>5</v>
      </c>
      <c r="E27">
        <v>16</v>
      </c>
      <c r="F27">
        <v>40</v>
      </c>
      <c r="G27">
        <v>36</v>
      </c>
      <c r="H27">
        <f>SUM(B27:G27)</f>
        <v>100</v>
      </c>
    </row>
    <row r="28" spans="1:8" x14ac:dyDescent="0.2">
      <c r="A28" s="3">
        <v>2011</v>
      </c>
      <c r="B28">
        <v>0</v>
      </c>
      <c r="C28">
        <v>2</v>
      </c>
      <c r="D28">
        <v>4</v>
      </c>
      <c r="E28">
        <v>17</v>
      </c>
      <c r="F28">
        <v>40</v>
      </c>
      <c r="G28">
        <v>37</v>
      </c>
      <c r="H28">
        <f>SUM(B28:G28)</f>
        <v>100</v>
      </c>
    </row>
    <row r="29" spans="1:8" x14ac:dyDescent="0.2">
      <c r="A29" s="3">
        <v>2012</v>
      </c>
      <c r="B29">
        <v>0</v>
      </c>
      <c r="C29">
        <v>1</v>
      </c>
      <c r="D29">
        <v>3</v>
      </c>
      <c r="E29">
        <v>19</v>
      </c>
      <c r="F29">
        <v>42</v>
      </c>
      <c r="G29">
        <v>35</v>
      </c>
      <c r="H29">
        <f>SUM(B29:G29)</f>
        <v>100</v>
      </c>
    </row>
    <row r="30" spans="1:8" x14ac:dyDescent="0.2">
      <c r="A30" s="3"/>
      <c r="H30" t="s">
        <v>0</v>
      </c>
    </row>
    <row r="31" spans="1:8" x14ac:dyDescent="0.2">
      <c r="A31" s="3" t="s">
        <v>6</v>
      </c>
      <c r="H31" t="s">
        <v>0</v>
      </c>
    </row>
    <row r="32" spans="1:8" x14ac:dyDescent="0.2">
      <c r="A32" s="3">
        <v>2010</v>
      </c>
      <c r="B32">
        <v>0</v>
      </c>
      <c r="C32">
        <v>3</v>
      </c>
      <c r="D32">
        <v>3</v>
      </c>
      <c r="E32">
        <v>6</v>
      </c>
      <c r="F32">
        <v>28</v>
      </c>
      <c r="G32">
        <v>10</v>
      </c>
      <c r="H32">
        <f>SUM(B32:G32)</f>
        <v>50</v>
      </c>
    </row>
    <row r="33" spans="1:8" x14ac:dyDescent="0.2">
      <c r="A33" s="3">
        <v>2011</v>
      </c>
      <c r="B33">
        <v>1</v>
      </c>
      <c r="C33">
        <v>2</v>
      </c>
      <c r="D33">
        <v>2</v>
      </c>
      <c r="E33">
        <v>4</v>
      </c>
      <c r="F33">
        <v>30</v>
      </c>
      <c r="G33">
        <v>11</v>
      </c>
      <c r="H33">
        <f>SUM(B33:G33)</f>
        <v>50</v>
      </c>
    </row>
    <row r="34" spans="1:8" x14ac:dyDescent="0.2">
      <c r="A34" s="3">
        <v>2012</v>
      </c>
      <c r="B34">
        <v>0</v>
      </c>
      <c r="C34">
        <v>1</v>
      </c>
      <c r="D34">
        <v>1</v>
      </c>
      <c r="E34">
        <v>3</v>
      </c>
      <c r="F34">
        <v>31</v>
      </c>
      <c r="G34">
        <v>14</v>
      </c>
      <c r="H34">
        <f>SUM(B34:G34)</f>
        <v>50</v>
      </c>
    </row>
  </sheetData>
  <phoneticPr fontId="0" type="noConversion"/>
  <pageMargins left="0.75" right="0.75" top="1" bottom="1" header="0.5" footer="0.5"/>
  <pageSetup orientation="portrait" horizontalDpi="4294967292" verticalDpi="300"/>
  <headerFooter alignWithMargins="0"/>
  <ignoredErrors>
    <ignoredError sqref="H4:H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6"/>
  <sheetViews>
    <sheetView topLeftCell="B76" workbookViewId="0">
      <selection activeCell="J111" sqref="J111"/>
    </sheetView>
  </sheetViews>
  <sheetFormatPr defaultColWidth="8.85546875" defaultRowHeight="12.75" x14ac:dyDescent="0.2"/>
  <cols>
    <col min="1" max="1" width="11.85546875" bestFit="1" customWidth="1"/>
  </cols>
  <sheetData>
    <row r="1" spans="1:31" x14ac:dyDescent="0.2">
      <c r="A1" s="8" t="s">
        <v>28</v>
      </c>
      <c r="C1" s="8"/>
    </row>
    <row r="3" spans="1:31" x14ac:dyDescent="0.2">
      <c r="B3" s="3" t="s">
        <v>19</v>
      </c>
    </row>
    <row r="4" spans="1:31" ht="13.5" thickBot="1" x14ac:dyDescent="0.25">
      <c r="A4" s="10" t="s">
        <v>29</v>
      </c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0">
        <v>7</v>
      </c>
      <c r="I4" s="10">
        <v>8</v>
      </c>
      <c r="J4" s="10">
        <v>9</v>
      </c>
      <c r="K4" s="10">
        <v>10</v>
      </c>
      <c r="L4" s="10">
        <v>11</v>
      </c>
      <c r="M4" s="10">
        <v>12</v>
      </c>
      <c r="N4" s="10">
        <v>13</v>
      </c>
      <c r="O4" s="10">
        <v>14</v>
      </c>
      <c r="P4" s="10">
        <v>15</v>
      </c>
      <c r="Q4" s="10">
        <v>16</v>
      </c>
      <c r="R4" s="10">
        <v>17</v>
      </c>
      <c r="S4" s="10">
        <v>18</v>
      </c>
      <c r="T4" s="10">
        <v>19</v>
      </c>
      <c r="U4" s="10">
        <v>20</v>
      </c>
      <c r="V4" s="10">
        <v>21</v>
      </c>
      <c r="W4" s="10">
        <v>22</v>
      </c>
      <c r="X4" s="10">
        <v>23</v>
      </c>
      <c r="Y4" s="10">
        <v>24</v>
      </c>
      <c r="Z4" s="10">
        <v>25</v>
      </c>
      <c r="AA4" s="10">
        <v>26</v>
      </c>
      <c r="AB4" s="10">
        <v>27</v>
      </c>
      <c r="AC4" s="10">
        <v>28</v>
      </c>
      <c r="AD4" s="10">
        <v>29</v>
      </c>
      <c r="AE4" s="10">
        <v>30</v>
      </c>
    </row>
    <row r="5" spans="1:31" ht="13.5" thickTop="1" x14ac:dyDescent="0.2">
      <c r="A5" s="11">
        <v>1</v>
      </c>
      <c r="B5" t="s">
        <v>20</v>
      </c>
      <c r="C5" t="s">
        <v>21</v>
      </c>
      <c r="D5" t="s">
        <v>20</v>
      </c>
      <c r="E5" t="s">
        <v>20</v>
      </c>
      <c r="F5" t="s">
        <v>20</v>
      </c>
      <c r="G5" t="s">
        <v>20</v>
      </c>
      <c r="H5" t="s">
        <v>20</v>
      </c>
      <c r="I5" t="s">
        <v>20</v>
      </c>
      <c r="J5" t="s">
        <v>20</v>
      </c>
      <c r="K5" t="s">
        <v>20</v>
      </c>
      <c r="L5" t="s">
        <v>20</v>
      </c>
      <c r="M5" t="s">
        <v>20</v>
      </c>
      <c r="N5" t="s">
        <v>20</v>
      </c>
      <c r="O5" t="s">
        <v>20</v>
      </c>
      <c r="P5" t="s">
        <v>20</v>
      </c>
      <c r="Q5" t="s">
        <v>20</v>
      </c>
      <c r="R5" t="s">
        <v>20</v>
      </c>
      <c r="S5" t="s">
        <v>20</v>
      </c>
      <c r="T5" t="s">
        <v>20</v>
      </c>
      <c r="U5" t="s">
        <v>20</v>
      </c>
      <c r="V5" t="s">
        <v>20</v>
      </c>
      <c r="W5" t="s">
        <v>20</v>
      </c>
      <c r="X5" t="s">
        <v>20</v>
      </c>
      <c r="Y5" t="s">
        <v>20</v>
      </c>
      <c r="Z5" t="s">
        <v>20</v>
      </c>
      <c r="AA5" t="s">
        <v>20</v>
      </c>
      <c r="AB5" t="s">
        <v>20</v>
      </c>
      <c r="AC5" t="s">
        <v>20</v>
      </c>
      <c r="AD5" t="s">
        <v>20</v>
      </c>
      <c r="AE5" t="s">
        <v>20</v>
      </c>
    </row>
    <row r="6" spans="1:31" x14ac:dyDescent="0.2">
      <c r="A6" s="11">
        <v>2</v>
      </c>
      <c r="B6" t="s">
        <v>20</v>
      </c>
      <c r="C6" t="s">
        <v>21</v>
      </c>
      <c r="D6" t="s">
        <v>20</v>
      </c>
      <c r="E6" t="s">
        <v>20</v>
      </c>
      <c r="F6" t="s">
        <v>20</v>
      </c>
      <c r="G6" t="s">
        <v>20</v>
      </c>
      <c r="H6" t="s">
        <v>20</v>
      </c>
      <c r="I6" t="s">
        <v>20</v>
      </c>
      <c r="J6" t="s">
        <v>20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20</v>
      </c>
      <c r="Q6" t="s">
        <v>20</v>
      </c>
      <c r="R6" t="s">
        <v>20</v>
      </c>
      <c r="S6" t="s">
        <v>20</v>
      </c>
      <c r="T6" t="s">
        <v>20</v>
      </c>
      <c r="U6" t="s">
        <v>20</v>
      </c>
      <c r="V6" t="s">
        <v>21</v>
      </c>
      <c r="W6" t="s">
        <v>20</v>
      </c>
      <c r="X6" t="s">
        <v>20</v>
      </c>
      <c r="Y6" t="s">
        <v>20</v>
      </c>
      <c r="Z6" t="s">
        <v>20</v>
      </c>
      <c r="AA6" t="s">
        <v>20</v>
      </c>
      <c r="AB6" t="s">
        <v>20</v>
      </c>
      <c r="AC6" t="s">
        <v>20</v>
      </c>
      <c r="AD6" t="s">
        <v>20</v>
      </c>
      <c r="AE6" t="s">
        <v>20</v>
      </c>
    </row>
    <row r="7" spans="1:31" x14ac:dyDescent="0.2">
      <c r="A7" s="11">
        <v>3</v>
      </c>
      <c r="B7" t="s">
        <v>20</v>
      </c>
      <c r="C7" t="s">
        <v>20</v>
      </c>
      <c r="D7" t="s">
        <v>20</v>
      </c>
      <c r="E7" t="s">
        <v>20</v>
      </c>
      <c r="F7" t="s">
        <v>20</v>
      </c>
      <c r="G7" t="s">
        <v>20</v>
      </c>
      <c r="H7" t="s">
        <v>20</v>
      </c>
      <c r="I7" t="s">
        <v>20</v>
      </c>
      <c r="J7" t="s">
        <v>20</v>
      </c>
      <c r="K7" t="s">
        <v>20</v>
      </c>
      <c r="L7" t="s">
        <v>20</v>
      </c>
      <c r="M7" t="s">
        <v>20</v>
      </c>
      <c r="N7" t="s">
        <v>20</v>
      </c>
      <c r="O7" t="s">
        <v>20</v>
      </c>
      <c r="P7" t="s">
        <v>20</v>
      </c>
      <c r="Q7" t="s">
        <v>20</v>
      </c>
      <c r="R7" t="s">
        <v>20</v>
      </c>
      <c r="S7" t="s">
        <v>20</v>
      </c>
      <c r="T7" t="s">
        <v>20</v>
      </c>
      <c r="U7" t="s">
        <v>20</v>
      </c>
      <c r="V7" t="s">
        <v>20</v>
      </c>
      <c r="W7" t="s">
        <v>20</v>
      </c>
      <c r="X7" t="s">
        <v>20</v>
      </c>
      <c r="Y7" t="s">
        <v>21</v>
      </c>
      <c r="Z7" t="s">
        <v>20</v>
      </c>
      <c r="AA7" t="s">
        <v>20</v>
      </c>
      <c r="AB7" t="s">
        <v>20</v>
      </c>
      <c r="AC7" t="s">
        <v>20</v>
      </c>
      <c r="AD7" t="s">
        <v>20</v>
      </c>
      <c r="AE7" t="s">
        <v>20</v>
      </c>
    </row>
    <row r="8" spans="1:31" x14ac:dyDescent="0.2">
      <c r="A8" s="11">
        <v>4</v>
      </c>
      <c r="B8" t="s">
        <v>20</v>
      </c>
      <c r="C8" t="s">
        <v>20</v>
      </c>
      <c r="D8" t="s">
        <v>20</v>
      </c>
      <c r="E8" t="s">
        <v>20</v>
      </c>
      <c r="F8" t="s">
        <v>20</v>
      </c>
      <c r="G8" t="s">
        <v>20</v>
      </c>
      <c r="H8" t="s">
        <v>20</v>
      </c>
      <c r="I8" t="s">
        <v>20</v>
      </c>
      <c r="J8" t="s">
        <v>20</v>
      </c>
      <c r="K8" t="s">
        <v>20</v>
      </c>
      <c r="L8" t="s">
        <v>20</v>
      </c>
      <c r="M8" t="s">
        <v>20</v>
      </c>
      <c r="N8" t="s">
        <v>20</v>
      </c>
      <c r="O8" t="s">
        <v>20</v>
      </c>
      <c r="P8" t="s">
        <v>20</v>
      </c>
      <c r="Q8" t="s">
        <v>20</v>
      </c>
      <c r="R8" t="s">
        <v>20</v>
      </c>
      <c r="S8" t="s">
        <v>20</v>
      </c>
      <c r="T8" t="s">
        <v>20</v>
      </c>
      <c r="U8" t="s">
        <v>20</v>
      </c>
      <c r="V8" t="s">
        <v>20</v>
      </c>
      <c r="W8" t="s">
        <v>20</v>
      </c>
      <c r="X8" t="s">
        <v>20</v>
      </c>
      <c r="Y8" t="s">
        <v>20</v>
      </c>
      <c r="Z8" t="s">
        <v>20</v>
      </c>
      <c r="AA8" t="s">
        <v>20</v>
      </c>
      <c r="AB8" t="s">
        <v>20</v>
      </c>
      <c r="AC8" t="s">
        <v>20</v>
      </c>
      <c r="AD8" t="s">
        <v>20</v>
      </c>
      <c r="AE8" t="s">
        <v>20</v>
      </c>
    </row>
    <row r="9" spans="1:31" x14ac:dyDescent="0.2">
      <c r="A9" s="11">
        <v>5</v>
      </c>
      <c r="B9" t="s">
        <v>20</v>
      </c>
      <c r="C9" t="s">
        <v>20</v>
      </c>
      <c r="D9" t="s">
        <v>20</v>
      </c>
      <c r="E9" t="s">
        <v>20</v>
      </c>
      <c r="F9" t="s">
        <v>20</v>
      </c>
      <c r="G9" t="s">
        <v>20</v>
      </c>
      <c r="H9" t="s">
        <v>20</v>
      </c>
      <c r="I9" t="s">
        <v>20</v>
      </c>
      <c r="J9" t="s">
        <v>20</v>
      </c>
      <c r="K9" t="s">
        <v>20</v>
      </c>
      <c r="L9" t="s">
        <v>20</v>
      </c>
      <c r="M9" t="s">
        <v>20</v>
      </c>
      <c r="N9" t="s">
        <v>21</v>
      </c>
      <c r="O9" t="s">
        <v>20</v>
      </c>
      <c r="P9" t="s">
        <v>20</v>
      </c>
      <c r="Q9" t="s">
        <v>20</v>
      </c>
      <c r="R9" t="s">
        <v>20</v>
      </c>
      <c r="S9" t="s">
        <v>20</v>
      </c>
      <c r="T9" t="s">
        <v>20</v>
      </c>
      <c r="U9" t="s">
        <v>20</v>
      </c>
      <c r="V9" t="s">
        <v>20</v>
      </c>
      <c r="W9" t="s">
        <v>20</v>
      </c>
      <c r="X9" t="s">
        <v>20</v>
      </c>
      <c r="Y9" t="s">
        <v>20</v>
      </c>
      <c r="Z9" t="s">
        <v>20</v>
      </c>
      <c r="AA9" t="s">
        <v>20</v>
      </c>
      <c r="AB9" t="s">
        <v>20</v>
      </c>
      <c r="AC9" t="s">
        <v>20</v>
      </c>
      <c r="AD9" t="s">
        <v>20</v>
      </c>
      <c r="AE9" t="s">
        <v>20</v>
      </c>
    </row>
    <row r="10" spans="1:31" x14ac:dyDescent="0.2">
      <c r="A10" s="11">
        <v>6</v>
      </c>
      <c r="B10" t="s">
        <v>20</v>
      </c>
      <c r="C10" t="s">
        <v>20</v>
      </c>
      <c r="D10" t="s">
        <v>20</v>
      </c>
      <c r="E10" t="s">
        <v>20</v>
      </c>
      <c r="F10" t="s">
        <v>20</v>
      </c>
      <c r="G10" t="s">
        <v>20</v>
      </c>
      <c r="H10" t="s">
        <v>20</v>
      </c>
      <c r="I10" t="s">
        <v>20</v>
      </c>
      <c r="J10" t="s">
        <v>20</v>
      </c>
      <c r="K10" t="s">
        <v>20</v>
      </c>
      <c r="L10" t="s">
        <v>20</v>
      </c>
      <c r="M10" t="s">
        <v>20</v>
      </c>
      <c r="N10" t="s">
        <v>20</v>
      </c>
      <c r="O10" t="s">
        <v>20</v>
      </c>
      <c r="P10" t="s">
        <v>20</v>
      </c>
      <c r="Q10" t="s">
        <v>20</v>
      </c>
      <c r="R10" t="s">
        <v>20</v>
      </c>
      <c r="S10" t="s">
        <v>20</v>
      </c>
      <c r="T10" t="s">
        <v>20</v>
      </c>
      <c r="U10" t="s">
        <v>20</v>
      </c>
      <c r="V10" t="s">
        <v>20</v>
      </c>
      <c r="W10" t="s">
        <v>20</v>
      </c>
      <c r="X10" t="s">
        <v>20</v>
      </c>
      <c r="Y10" t="s">
        <v>20</v>
      </c>
      <c r="Z10" t="s">
        <v>20</v>
      </c>
      <c r="AA10" t="s">
        <v>20</v>
      </c>
      <c r="AB10" t="s">
        <v>20</v>
      </c>
      <c r="AC10" t="s">
        <v>20</v>
      </c>
      <c r="AD10" t="s">
        <v>20</v>
      </c>
      <c r="AE10" t="s">
        <v>20</v>
      </c>
    </row>
    <row r="11" spans="1:31" x14ac:dyDescent="0.2">
      <c r="A11" s="11">
        <v>7</v>
      </c>
      <c r="B11" t="s">
        <v>20</v>
      </c>
      <c r="C11" t="s">
        <v>20</v>
      </c>
      <c r="D11" t="s">
        <v>20</v>
      </c>
      <c r="E11" t="s">
        <v>20</v>
      </c>
      <c r="F11" t="s">
        <v>20</v>
      </c>
      <c r="G11" t="s">
        <v>20</v>
      </c>
      <c r="H11" t="s">
        <v>20</v>
      </c>
      <c r="I11" t="s">
        <v>20</v>
      </c>
      <c r="J11" t="s">
        <v>20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20</v>
      </c>
      <c r="AE11" t="s">
        <v>20</v>
      </c>
    </row>
    <row r="12" spans="1:31" x14ac:dyDescent="0.2">
      <c r="A12" s="11">
        <v>8</v>
      </c>
      <c r="B12" t="s">
        <v>20</v>
      </c>
      <c r="C12" t="s">
        <v>20</v>
      </c>
      <c r="D12" t="s">
        <v>20</v>
      </c>
      <c r="E12" t="s">
        <v>20</v>
      </c>
      <c r="F12" t="s">
        <v>20</v>
      </c>
      <c r="G12" t="s">
        <v>20</v>
      </c>
      <c r="H12" t="s">
        <v>20</v>
      </c>
      <c r="I12" t="s">
        <v>20</v>
      </c>
      <c r="J12" t="s">
        <v>20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21</v>
      </c>
      <c r="Z12" t="s">
        <v>20</v>
      </c>
      <c r="AA12" t="s">
        <v>20</v>
      </c>
      <c r="AB12" t="s">
        <v>20</v>
      </c>
      <c r="AC12" t="s">
        <v>20</v>
      </c>
      <c r="AD12" t="s">
        <v>20</v>
      </c>
      <c r="AE12" t="s">
        <v>20</v>
      </c>
    </row>
    <row r="13" spans="1:31" x14ac:dyDescent="0.2">
      <c r="A13" s="11">
        <v>9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20</v>
      </c>
      <c r="AE13" t="s">
        <v>20</v>
      </c>
    </row>
    <row r="14" spans="1:31" x14ac:dyDescent="0.2">
      <c r="A14" s="11">
        <v>10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 t="s">
        <v>21</v>
      </c>
      <c r="H14" t="s">
        <v>20</v>
      </c>
      <c r="I14" t="s">
        <v>20</v>
      </c>
      <c r="J14" t="s">
        <v>20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20</v>
      </c>
      <c r="AE14" t="s">
        <v>20</v>
      </c>
    </row>
    <row r="15" spans="1:31" x14ac:dyDescent="0.2">
      <c r="A15" s="11">
        <v>11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20</v>
      </c>
      <c r="AE15" t="s">
        <v>20</v>
      </c>
    </row>
    <row r="16" spans="1:31" x14ac:dyDescent="0.2">
      <c r="A16" s="11">
        <v>12</v>
      </c>
      <c r="B16" t="s">
        <v>20</v>
      </c>
      <c r="C16" t="s">
        <v>21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20</v>
      </c>
      <c r="AE16" t="s">
        <v>20</v>
      </c>
    </row>
    <row r="17" spans="1:31" x14ac:dyDescent="0.2">
      <c r="A17" s="11">
        <v>13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20</v>
      </c>
      <c r="AE17" t="s">
        <v>21</v>
      </c>
    </row>
    <row r="18" spans="1:31" x14ac:dyDescent="0.2">
      <c r="A18" s="11">
        <v>14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20</v>
      </c>
      <c r="AE18" t="s">
        <v>20</v>
      </c>
    </row>
    <row r="19" spans="1:31" x14ac:dyDescent="0.2">
      <c r="A19" s="11">
        <v>15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20</v>
      </c>
      <c r="AE19" t="s">
        <v>20</v>
      </c>
    </row>
    <row r="20" spans="1:31" x14ac:dyDescent="0.2">
      <c r="A20" s="11">
        <v>16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 t="s">
        <v>21</v>
      </c>
      <c r="H20" t="s">
        <v>20</v>
      </c>
      <c r="I20" t="s">
        <v>20</v>
      </c>
      <c r="J20" t="s">
        <v>20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20</v>
      </c>
      <c r="AE20" t="s">
        <v>20</v>
      </c>
    </row>
    <row r="21" spans="1:31" x14ac:dyDescent="0.2">
      <c r="A21" s="11">
        <v>17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20</v>
      </c>
      <c r="AE21" t="s">
        <v>20</v>
      </c>
    </row>
    <row r="22" spans="1:31" x14ac:dyDescent="0.2">
      <c r="A22" s="11">
        <v>18</v>
      </c>
      <c r="B22" t="s">
        <v>20</v>
      </c>
      <c r="C22" t="s">
        <v>20</v>
      </c>
      <c r="D22" t="s">
        <v>20</v>
      </c>
      <c r="E22" t="s">
        <v>20</v>
      </c>
      <c r="F22" t="s">
        <v>21</v>
      </c>
      <c r="G22" t="s">
        <v>20</v>
      </c>
      <c r="H22" t="s">
        <v>20</v>
      </c>
      <c r="I22" t="s">
        <v>20</v>
      </c>
      <c r="J22" t="s">
        <v>20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20</v>
      </c>
      <c r="AE22" t="s">
        <v>20</v>
      </c>
    </row>
    <row r="23" spans="1:31" x14ac:dyDescent="0.2">
      <c r="A23" s="11">
        <v>19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20</v>
      </c>
      <c r="AE23" t="s">
        <v>20</v>
      </c>
    </row>
    <row r="24" spans="1:31" x14ac:dyDescent="0.2">
      <c r="A24" s="11">
        <v>20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20</v>
      </c>
      <c r="AE24" t="s">
        <v>20</v>
      </c>
    </row>
    <row r="25" spans="1:31" x14ac:dyDescent="0.2">
      <c r="A25" s="11">
        <v>21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 t="s">
        <v>21</v>
      </c>
      <c r="H25" t="s">
        <v>20</v>
      </c>
      <c r="I25" t="s">
        <v>20</v>
      </c>
      <c r="J25" t="s">
        <v>20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21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20</v>
      </c>
      <c r="AE25" t="s">
        <v>20</v>
      </c>
    </row>
    <row r="26" spans="1:31" x14ac:dyDescent="0.2">
      <c r="A26" s="11">
        <v>22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 t="s">
        <v>20</v>
      </c>
      <c r="L26" t="s">
        <v>20</v>
      </c>
      <c r="M26" t="s">
        <v>21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21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20</v>
      </c>
      <c r="AE26" t="s">
        <v>20</v>
      </c>
    </row>
    <row r="27" spans="1:31" x14ac:dyDescent="0.2">
      <c r="A27" s="11">
        <v>23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20</v>
      </c>
      <c r="AE27" t="s">
        <v>20</v>
      </c>
    </row>
    <row r="28" spans="1:31" x14ac:dyDescent="0.2">
      <c r="A28" s="11">
        <v>24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20</v>
      </c>
      <c r="AE28" t="s">
        <v>20</v>
      </c>
    </row>
    <row r="29" spans="1:31" x14ac:dyDescent="0.2">
      <c r="A29" s="11">
        <v>25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 t="s">
        <v>20</v>
      </c>
      <c r="L29" t="s">
        <v>20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  <c r="R29" t="s">
        <v>20</v>
      </c>
      <c r="S29" t="s">
        <v>20</v>
      </c>
      <c r="T29" t="s">
        <v>20</v>
      </c>
      <c r="U29" t="s">
        <v>20</v>
      </c>
      <c r="V29" t="s">
        <v>20</v>
      </c>
      <c r="W29" t="s">
        <v>20</v>
      </c>
      <c r="X29" t="s">
        <v>20</v>
      </c>
      <c r="Y29" t="s">
        <v>20</v>
      </c>
      <c r="Z29" t="s">
        <v>20</v>
      </c>
      <c r="AA29" t="s">
        <v>20</v>
      </c>
      <c r="AB29" t="s">
        <v>20</v>
      </c>
      <c r="AC29" t="s">
        <v>20</v>
      </c>
      <c r="AD29" t="s">
        <v>20</v>
      </c>
      <c r="AE29" t="s">
        <v>20</v>
      </c>
    </row>
    <row r="30" spans="1:31" x14ac:dyDescent="0.2">
      <c r="A30" s="11">
        <v>26</v>
      </c>
      <c r="B30" t="s">
        <v>20</v>
      </c>
      <c r="C30" t="s">
        <v>21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 t="s">
        <v>20</v>
      </c>
      <c r="L30" t="s">
        <v>20</v>
      </c>
      <c r="M30" t="s">
        <v>20</v>
      </c>
      <c r="N30" t="s">
        <v>20</v>
      </c>
      <c r="O30" t="s">
        <v>20</v>
      </c>
      <c r="P30" t="s">
        <v>20</v>
      </c>
      <c r="Q30" t="s">
        <v>20</v>
      </c>
      <c r="R30" t="s">
        <v>20</v>
      </c>
      <c r="S30" t="s">
        <v>20</v>
      </c>
      <c r="T30" t="s">
        <v>20</v>
      </c>
      <c r="U30" t="s">
        <v>20</v>
      </c>
      <c r="V30" t="s">
        <v>20</v>
      </c>
      <c r="W30" t="s">
        <v>20</v>
      </c>
      <c r="X30" t="s">
        <v>20</v>
      </c>
      <c r="Y30" t="s">
        <v>20</v>
      </c>
      <c r="Z30" t="s">
        <v>20</v>
      </c>
      <c r="AA30" t="s">
        <v>20</v>
      </c>
      <c r="AB30" t="s">
        <v>20</v>
      </c>
      <c r="AC30" t="s">
        <v>20</v>
      </c>
      <c r="AD30" t="s">
        <v>20</v>
      </c>
      <c r="AE30" t="s">
        <v>20</v>
      </c>
    </row>
    <row r="31" spans="1:31" x14ac:dyDescent="0.2">
      <c r="A31" s="11">
        <v>27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 t="s">
        <v>20</v>
      </c>
      <c r="L31" t="s">
        <v>20</v>
      </c>
      <c r="M31" t="s">
        <v>20</v>
      </c>
      <c r="N31" t="s">
        <v>20</v>
      </c>
      <c r="O31" t="s">
        <v>20</v>
      </c>
      <c r="P31" t="s">
        <v>20</v>
      </c>
      <c r="Q31" t="s">
        <v>20</v>
      </c>
      <c r="R31" t="s">
        <v>20</v>
      </c>
      <c r="S31" t="s">
        <v>20</v>
      </c>
      <c r="T31" t="s">
        <v>20</v>
      </c>
      <c r="U31" t="s">
        <v>20</v>
      </c>
      <c r="V31" t="s">
        <v>20</v>
      </c>
      <c r="W31" t="s">
        <v>20</v>
      </c>
      <c r="X31" t="s">
        <v>20</v>
      </c>
      <c r="Y31" t="s">
        <v>20</v>
      </c>
      <c r="Z31" t="s">
        <v>20</v>
      </c>
      <c r="AA31" t="s">
        <v>20</v>
      </c>
      <c r="AB31" t="s">
        <v>20</v>
      </c>
      <c r="AC31" t="s">
        <v>20</v>
      </c>
      <c r="AD31" t="s">
        <v>20</v>
      </c>
      <c r="AE31" t="s">
        <v>20</v>
      </c>
    </row>
    <row r="32" spans="1:31" x14ac:dyDescent="0.2">
      <c r="A32" s="11">
        <v>28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 t="s">
        <v>20</v>
      </c>
      <c r="L32" t="s">
        <v>20</v>
      </c>
      <c r="M32" t="s">
        <v>20</v>
      </c>
      <c r="N32" t="s">
        <v>20</v>
      </c>
      <c r="O32" t="s">
        <v>20</v>
      </c>
      <c r="P32" t="s">
        <v>20</v>
      </c>
      <c r="Q32" t="s">
        <v>20</v>
      </c>
      <c r="R32" t="s">
        <v>20</v>
      </c>
      <c r="S32" t="s">
        <v>20</v>
      </c>
      <c r="T32" t="s">
        <v>20</v>
      </c>
      <c r="U32" t="s">
        <v>20</v>
      </c>
      <c r="V32" t="s">
        <v>20</v>
      </c>
      <c r="W32" t="s">
        <v>20</v>
      </c>
      <c r="X32" t="s">
        <v>20</v>
      </c>
      <c r="Y32" t="s">
        <v>20</v>
      </c>
      <c r="Z32" t="s">
        <v>20</v>
      </c>
      <c r="AA32" t="s">
        <v>20</v>
      </c>
      <c r="AB32" t="s">
        <v>20</v>
      </c>
      <c r="AC32" t="s">
        <v>20</v>
      </c>
      <c r="AD32" t="s">
        <v>20</v>
      </c>
      <c r="AE32" t="s">
        <v>20</v>
      </c>
    </row>
    <row r="33" spans="1:31" x14ac:dyDescent="0.2">
      <c r="A33" s="11">
        <v>29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 t="s">
        <v>20</v>
      </c>
      <c r="L33" t="s">
        <v>20</v>
      </c>
      <c r="M33" t="s">
        <v>20</v>
      </c>
      <c r="N33" t="s">
        <v>20</v>
      </c>
      <c r="O33" t="s">
        <v>20</v>
      </c>
      <c r="P33" t="s">
        <v>20</v>
      </c>
      <c r="Q33" t="s">
        <v>20</v>
      </c>
      <c r="R33" t="s">
        <v>20</v>
      </c>
      <c r="S33" t="s">
        <v>20</v>
      </c>
      <c r="T33" t="s">
        <v>20</v>
      </c>
      <c r="U33" t="s">
        <v>20</v>
      </c>
      <c r="V33" t="s">
        <v>20</v>
      </c>
      <c r="W33" t="s">
        <v>20</v>
      </c>
      <c r="X33" t="s">
        <v>20</v>
      </c>
      <c r="Y33" t="s">
        <v>20</v>
      </c>
      <c r="Z33" t="s">
        <v>20</v>
      </c>
      <c r="AA33" t="s">
        <v>20</v>
      </c>
      <c r="AB33" t="s">
        <v>20</v>
      </c>
      <c r="AC33" t="s">
        <v>20</v>
      </c>
      <c r="AD33" t="s">
        <v>20</v>
      </c>
      <c r="AE33" t="s">
        <v>20</v>
      </c>
    </row>
    <row r="34" spans="1:31" x14ac:dyDescent="0.2">
      <c r="A34" s="11">
        <v>30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 t="s">
        <v>20</v>
      </c>
      <c r="L34" t="s">
        <v>20</v>
      </c>
      <c r="M34" t="s">
        <v>20</v>
      </c>
      <c r="N34" t="s">
        <v>20</v>
      </c>
      <c r="O34" t="s">
        <v>20</v>
      </c>
      <c r="P34" t="s">
        <v>20</v>
      </c>
      <c r="Q34" t="s">
        <v>21</v>
      </c>
      <c r="R34" t="s">
        <v>20</v>
      </c>
      <c r="S34" t="s">
        <v>20</v>
      </c>
      <c r="T34" t="s">
        <v>20</v>
      </c>
      <c r="U34" t="s">
        <v>20</v>
      </c>
      <c r="V34" t="s">
        <v>20</v>
      </c>
      <c r="W34" t="s">
        <v>20</v>
      </c>
      <c r="X34" t="s">
        <v>20</v>
      </c>
      <c r="Y34" t="s">
        <v>20</v>
      </c>
      <c r="Z34" t="s">
        <v>20</v>
      </c>
      <c r="AA34" t="s">
        <v>20</v>
      </c>
      <c r="AB34" t="s">
        <v>20</v>
      </c>
      <c r="AC34" t="s">
        <v>20</v>
      </c>
      <c r="AD34" t="s">
        <v>20</v>
      </c>
      <c r="AE34" t="s">
        <v>20</v>
      </c>
    </row>
    <row r="35" spans="1:31" x14ac:dyDescent="0.2">
      <c r="A35" s="11">
        <v>31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 t="s">
        <v>20</v>
      </c>
      <c r="L35" t="s">
        <v>20</v>
      </c>
      <c r="M35" t="s">
        <v>20</v>
      </c>
      <c r="N35" t="s">
        <v>20</v>
      </c>
      <c r="O35" t="s">
        <v>20</v>
      </c>
      <c r="P35" t="s">
        <v>20</v>
      </c>
      <c r="Q35" t="s">
        <v>20</v>
      </c>
      <c r="R35" t="s">
        <v>20</v>
      </c>
      <c r="S35" t="s">
        <v>20</v>
      </c>
      <c r="T35" t="s">
        <v>20</v>
      </c>
      <c r="U35" t="s">
        <v>21</v>
      </c>
      <c r="V35" t="s">
        <v>20</v>
      </c>
      <c r="W35" t="s">
        <v>20</v>
      </c>
      <c r="X35" t="s">
        <v>20</v>
      </c>
      <c r="Y35" t="s">
        <v>20</v>
      </c>
      <c r="Z35" t="s">
        <v>20</v>
      </c>
      <c r="AA35" t="s">
        <v>20</v>
      </c>
      <c r="AB35" t="s">
        <v>20</v>
      </c>
      <c r="AC35" t="s">
        <v>20</v>
      </c>
      <c r="AD35" t="s">
        <v>20</v>
      </c>
      <c r="AE35" t="s">
        <v>20</v>
      </c>
    </row>
    <row r="36" spans="1:31" x14ac:dyDescent="0.2">
      <c r="A36" s="11">
        <v>32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 t="s">
        <v>20</v>
      </c>
      <c r="L36" t="s">
        <v>20</v>
      </c>
      <c r="M36" t="s">
        <v>20</v>
      </c>
      <c r="N36" t="s">
        <v>21</v>
      </c>
      <c r="O36" t="s">
        <v>20</v>
      </c>
      <c r="P36" t="s">
        <v>20</v>
      </c>
      <c r="Q36" t="s">
        <v>20</v>
      </c>
      <c r="R36" t="s">
        <v>20</v>
      </c>
      <c r="S36" t="s">
        <v>20</v>
      </c>
      <c r="T36" t="s">
        <v>20</v>
      </c>
      <c r="U36" t="s">
        <v>20</v>
      </c>
      <c r="V36" t="s">
        <v>20</v>
      </c>
      <c r="W36" t="s">
        <v>20</v>
      </c>
      <c r="X36" t="s">
        <v>20</v>
      </c>
      <c r="Y36" t="s">
        <v>20</v>
      </c>
      <c r="Z36" t="s">
        <v>20</v>
      </c>
      <c r="AA36" t="s">
        <v>20</v>
      </c>
      <c r="AB36" t="s">
        <v>20</v>
      </c>
      <c r="AC36" t="s">
        <v>20</v>
      </c>
      <c r="AD36" t="s">
        <v>20</v>
      </c>
      <c r="AE36" t="s">
        <v>20</v>
      </c>
    </row>
    <row r="37" spans="1:31" x14ac:dyDescent="0.2">
      <c r="A37" s="11">
        <v>33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 t="s">
        <v>20</v>
      </c>
      <c r="L37" t="s">
        <v>20</v>
      </c>
      <c r="M37" t="s">
        <v>20</v>
      </c>
      <c r="N37" t="s">
        <v>20</v>
      </c>
      <c r="O37" t="s">
        <v>20</v>
      </c>
      <c r="P37" t="s">
        <v>20</v>
      </c>
      <c r="Q37" t="s">
        <v>20</v>
      </c>
      <c r="R37" t="s">
        <v>20</v>
      </c>
      <c r="S37" t="s">
        <v>20</v>
      </c>
      <c r="T37" t="s">
        <v>20</v>
      </c>
      <c r="U37" t="s">
        <v>20</v>
      </c>
      <c r="V37" t="s">
        <v>20</v>
      </c>
      <c r="W37" t="s">
        <v>20</v>
      </c>
      <c r="X37" t="s">
        <v>20</v>
      </c>
      <c r="Y37" t="s">
        <v>20</v>
      </c>
      <c r="Z37" t="s">
        <v>20</v>
      </c>
      <c r="AA37" t="s">
        <v>20</v>
      </c>
      <c r="AB37" t="s">
        <v>20</v>
      </c>
      <c r="AC37" t="s">
        <v>20</v>
      </c>
      <c r="AD37" t="s">
        <v>20</v>
      </c>
      <c r="AE37" t="s">
        <v>20</v>
      </c>
    </row>
    <row r="38" spans="1:31" x14ac:dyDescent="0.2">
      <c r="A38" s="11">
        <v>34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 t="s">
        <v>20</v>
      </c>
      <c r="L38" t="s">
        <v>20</v>
      </c>
      <c r="M38" t="s">
        <v>20</v>
      </c>
      <c r="N38" t="s">
        <v>20</v>
      </c>
      <c r="O38" t="s">
        <v>20</v>
      </c>
      <c r="P38" t="s">
        <v>20</v>
      </c>
      <c r="Q38" t="s">
        <v>20</v>
      </c>
      <c r="R38" t="s">
        <v>20</v>
      </c>
      <c r="S38" t="s">
        <v>20</v>
      </c>
      <c r="T38" t="s">
        <v>20</v>
      </c>
      <c r="U38" t="s">
        <v>20</v>
      </c>
      <c r="V38" t="s">
        <v>20</v>
      </c>
      <c r="W38" t="s">
        <v>20</v>
      </c>
      <c r="X38" t="s">
        <v>20</v>
      </c>
      <c r="Y38" t="s">
        <v>20</v>
      </c>
      <c r="Z38" t="s">
        <v>20</v>
      </c>
      <c r="AA38" t="s">
        <v>20</v>
      </c>
      <c r="AB38" t="s">
        <v>20</v>
      </c>
      <c r="AC38" t="s">
        <v>20</v>
      </c>
      <c r="AD38" t="s">
        <v>20</v>
      </c>
      <c r="AE38" t="s">
        <v>20</v>
      </c>
    </row>
    <row r="39" spans="1:31" x14ac:dyDescent="0.2">
      <c r="A39" s="11">
        <v>35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 t="s">
        <v>20</v>
      </c>
      <c r="L39" t="s">
        <v>20</v>
      </c>
      <c r="M39" t="s">
        <v>20</v>
      </c>
      <c r="N39" t="s">
        <v>20</v>
      </c>
      <c r="O39" t="s">
        <v>20</v>
      </c>
      <c r="P39" t="s">
        <v>20</v>
      </c>
      <c r="Q39" t="s">
        <v>20</v>
      </c>
      <c r="R39" t="s">
        <v>21</v>
      </c>
      <c r="S39" t="s">
        <v>20</v>
      </c>
      <c r="T39" t="s">
        <v>20</v>
      </c>
      <c r="U39" t="s">
        <v>20</v>
      </c>
      <c r="V39" t="s">
        <v>20</v>
      </c>
      <c r="W39" t="s">
        <v>20</v>
      </c>
      <c r="X39" t="s">
        <v>20</v>
      </c>
      <c r="Y39" t="s">
        <v>20</v>
      </c>
      <c r="Z39" t="s">
        <v>20</v>
      </c>
      <c r="AA39" t="s">
        <v>20</v>
      </c>
      <c r="AB39" t="s">
        <v>20</v>
      </c>
      <c r="AC39" t="s">
        <v>20</v>
      </c>
      <c r="AD39" t="s">
        <v>20</v>
      </c>
      <c r="AE39" t="s">
        <v>20</v>
      </c>
    </row>
    <row r="40" spans="1:31" x14ac:dyDescent="0.2">
      <c r="A40" s="11">
        <v>36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 t="s">
        <v>20</v>
      </c>
      <c r="L40" t="s">
        <v>20</v>
      </c>
      <c r="M40" t="s">
        <v>20</v>
      </c>
      <c r="N40" t="s">
        <v>20</v>
      </c>
      <c r="O40" t="s">
        <v>20</v>
      </c>
      <c r="P40" t="s">
        <v>20</v>
      </c>
      <c r="Q40" t="s">
        <v>20</v>
      </c>
      <c r="R40" t="s">
        <v>20</v>
      </c>
      <c r="S40" t="s">
        <v>20</v>
      </c>
      <c r="T40" t="s">
        <v>20</v>
      </c>
      <c r="U40" t="s">
        <v>20</v>
      </c>
      <c r="V40" t="s">
        <v>20</v>
      </c>
      <c r="W40" t="s">
        <v>20</v>
      </c>
      <c r="X40" t="s">
        <v>20</v>
      </c>
      <c r="Y40" t="s">
        <v>20</v>
      </c>
      <c r="Z40" t="s">
        <v>20</v>
      </c>
      <c r="AA40" t="s">
        <v>20</v>
      </c>
      <c r="AB40" t="s">
        <v>20</v>
      </c>
      <c r="AC40" t="s">
        <v>20</v>
      </c>
      <c r="AD40" t="s">
        <v>20</v>
      </c>
      <c r="AE40" t="s">
        <v>20</v>
      </c>
    </row>
    <row r="41" spans="1:31" x14ac:dyDescent="0.2">
      <c r="A41" s="11">
        <v>37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 t="s">
        <v>20</v>
      </c>
      <c r="L41" t="s">
        <v>20</v>
      </c>
      <c r="M41" t="s">
        <v>20</v>
      </c>
      <c r="N41" t="s">
        <v>20</v>
      </c>
      <c r="O41" t="s">
        <v>20</v>
      </c>
      <c r="P41" t="s">
        <v>20</v>
      </c>
      <c r="Q41" t="s">
        <v>20</v>
      </c>
      <c r="R41" t="s">
        <v>20</v>
      </c>
      <c r="S41" t="s">
        <v>20</v>
      </c>
      <c r="T41" t="s">
        <v>20</v>
      </c>
      <c r="U41" t="s">
        <v>20</v>
      </c>
      <c r="V41" t="s">
        <v>20</v>
      </c>
      <c r="W41" t="s">
        <v>20</v>
      </c>
      <c r="X41" t="s">
        <v>20</v>
      </c>
      <c r="Y41" t="s">
        <v>20</v>
      </c>
      <c r="Z41" t="s">
        <v>20</v>
      </c>
      <c r="AA41" t="s">
        <v>20</v>
      </c>
      <c r="AB41" t="s">
        <v>20</v>
      </c>
      <c r="AC41" t="s">
        <v>20</v>
      </c>
      <c r="AD41" t="s">
        <v>20</v>
      </c>
      <c r="AE41" t="s">
        <v>20</v>
      </c>
    </row>
    <row r="42" spans="1:31" x14ac:dyDescent="0.2">
      <c r="A42" s="11">
        <v>38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 t="s">
        <v>20</v>
      </c>
      <c r="L42" t="s">
        <v>20</v>
      </c>
      <c r="M42" t="s">
        <v>20</v>
      </c>
      <c r="N42" t="s">
        <v>20</v>
      </c>
      <c r="O42" t="s">
        <v>20</v>
      </c>
      <c r="P42" t="s">
        <v>20</v>
      </c>
      <c r="Q42" t="s">
        <v>20</v>
      </c>
      <c r="R42" t="s">
        <v>20</v>
      </c>
      <c r="S42" t="s">
        <v>20</v>
      </c>
      <c r="T42" t="s">
        <v>20</v>
      </c>
      <c r="U42" t="s">
        <v>20</v>
      </c>
      <c r="V42" t="s">
        <v>20</v>
      </c>
      <c r="W42" t="s">
        <v>20</v>
      </c>
      <c r="X42" t="s">
        <v>20</v>
      </c>
      <c r="Y42" t="s">
        <v>20</v>
      </c>
      <c r="Z42" t="s">
        <v>20</v>
      </c>
      <c r="AA42" t="s">
        <v>20</v>
      </c>
      <c r="AB42" t="s">
        <v>20</v>
      </c>
      <c r="AC42" t="s">
        <v>20</v>
      </c>
      <c r="AD42" t="s">
        <v>20</v>
      </c>
      <c r="AE42" t="s">
        <v>20</v>
      </c>
    </row>
    <row r="43" spans="1:31" x14ac:dyDescent="0.2">
      <c r="A43" s="11">
        <v>39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 t="s">
        <v>20</v>
      </c>
      <c r="L43" t="s">
        <v>20</v>
      </c>
      <c r="M43" t="s">
        <v>20</v>
      </c>
      <c r="N43" t="s">
        <v>20</v>
      </c>
      <c r="O43" t="s">
        <v>20</v>
      </c>
      <c r="P43" t="s">
        <v>20</v>
      </c>
      <c r="Q43" t="s">
        <v>20</v>
      </c>
      <c r="R43" t="s">
        <v>20</v>
      </c>
      <c r="S43" t="s">
        <v>20</v>
      </c>
      <c r="T43" t="s">
        <v>20</v>
      </c>
      <c r="U43" t="s">
        <v>20</v>
      </c>
      <c r="V43" t="s">
        <v>20</v>
      </c>
      <c r="W43" t="s">
        <v>20</v>
      </c>
      <c r="X43" t="s">
        <v>20</v>
      </c>
      <c r="Y43" t="s">
        <v>20</v>
      </c>
      <c r="Z43" t="s">
        <v>20</v>
      </c>
      <c r="AA43" t="s">
        <v>20</v>
      </c>
      <c r="AB43" t="s">
        <v>20</v>
      </c>
      <c r="AC43" t="s">
        <v>20</v>
      </c>
      <c r="AD43" t="s">
        <v>20</v>
      </c>
      <c r="AE43" t="s">
        <v>20</v>
      </c>
    </row>
    <row r="44" spans="1:31" x14ac:dyDescent="0.2">
      <c r="A44" s="11">
        <v>40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 t="s">
        <v>21</v>
      </c>
      <c r="L44" t="s">
        <v>20</v>
      </c>
      <c r="M44" t="s">
        <v>20</v>
      </c>
      <c r="N44" t="s">
        <v>20</v>
      </c>
      <c r="O44" t="s">
        <v>20</v>
      </c>
      <c r="P44" t="s">
        <v>20</v>
      </c>
      <c r="Q44" t="s">
        <v>20</v>
      </c>
      <c r="R44" t="s">
        <v>20</v>
      </c>
      <c r="S44" t="s">
        <v>20</v>
      </c>
      <c r="T44" t="s">
        <v>20</v>
      </c>
      <c r="U44" t="s">
        <v>20</v>
      </c>
      <c r="V44" t="s">
        <v>20</v>
      </c>
      <c r="W44" t="s">
        <v>20</v>
      </c>
      <c r="X44" t="s">
        <v>20</v>
      </c>
      <c r="Y44" t="s">
        <v>20</v>
      </c>
      <c r="Z44" t="s">
        <v>20</v>
      </c>
      <c r="AA44" t="s">
        <v>20</v>
      </c>
      <c r="AB44" t="s">
        <v>20</v>
      </c>
      <c r="AC44" t="s">
        <v>20</v>
      </c>
      <c r="AD44" t="s">
        <v>20</v>
      </c>
      <c r="AE44" t="s">
        <v>20</v>
      </c>
    </row>
    <row r="45" spans="1:31" x14ac:dyDescent="0.2">
      <c r="A45" s="11">
        <v>41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 t="s">
        <v>20</v>
      </c>
      <c r="L45" t="s">
        <v>20</v>
      </c>
      <c r="M45" t="s">
        <v>20</v>
      </c>
      <c r="N45" t="s">
        <v>20</v>
      </c>
      <c r="O45" t="s">
        <v>20</v>
      </c>
      <c r="P45" t="s">
        <v>20</v>
      </c>
      <c r="Q45" t="s">
        <v>20</v>
      </c>
      <c r="R45" t="s">
        <v>20</v>
      </c>
      <c r="S45" t="s">
        <v>20</v>
      </c>
      <c r="T45" t="s">
        <v>20</v>
      </c>
      <c r="U45" t="s">
        <v>20</v>
      </c>
      <c r="V45" t="s">
        <v>20</v>
      </c>
      <c r="W45" t="s">
        <v>20</v>
      </c>
      <c r="X45" t="s">
        <v>20</v>
      </c>
      <c r="Y45" t="s">
        <v>20</v>
      </c>
      <c r="Z45" t="s">
        <v>20</v>
      </c>
      <c r="AA45" t="s">
        <v>20</v>
      </c>
      <c r="AB45" t="s">
        <v>20</v>
      </c>
      <c r="AC45" t="s">
        <v>20</v>
      </c>
      <c r="AD45" t="s">
        <v>20</v>
      </c>
      <c r="AE45" t="s">
        <v>20</v>
      </c>
    </row>
    <row r="46" spans="1:31" x14ac:dyDescent="0.2">
      <c r="A46" s="11">
        <v>42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 t="s">
        <v>20</v>
      </c>
      <c r="L46" t="s">
        <v>20</v>
      </c>
      <c r="M46" t="s">
        <v>20</v>
      </c>
      <c r="N46" t="s">
        <v>20</v>
      </c>
      <c r="O46" t="s">
        <v>20</v>
      </c>
      <c r="P46" t="s">
        <v>20</v>
      </c>
      <c r="Q46" t="s">
        <v>20</v>
      </c>
      <c r="R46" t="s">
        <v>20</v>
      </c>
      <c r="S46" t="s">
        <v>20</v>
      </c>
      <c r="T46" t="s">
        <v>20</v>
      </c>
      <c r="U46" t="s">
        <v>20</v>
      </c>
      <c r="V46" t="s">
        <v>20</v>
      </c>
      <c r="W46" t="s">
        <v>20</v>
      </c>
      <c r="X46" t="s">
        <v>20</v>
      </c>
      <c r="Y46" t="s">
        <v>20</v>
      </c>
      <c r="Z46" t="s">
        <v>20</v>
      </c>
      <c r="AA46" t="s">
        <v>20</v>
      </c>
      <c r="AB46" t="s">
        <v>20</v>
      </c>
      <c r="AC46" t="s">
        <v>20</v>
      </c>
      <c r="AD46" t="s">
        <v>20</v>
      </c>
      <c r="AE46" t="s">
        <v>20</v>
      </c>
    </row>
    <row r="47" spans="1:31" x14ac:dyDescent="0.2">
      <c r="A47" s="11">
        <v>43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 t="s">
        <v>20</v>
      </c>
      <c r="L47" t="s">
        <v>20</v>
      </c>
      <c r="M47" t="s">
        <v>20</v>
      </c>
      <c r="N47" t="s">
        <v>20</v>
      </c>
      <c r="O47" t="s">
        <v>20</v>
      </c>
      <c r="P47" t="s">
        <v>20</v>
      </c>
      <c r="Q47" t="s">
        <v>20</v>
      </c>
      <c r="R47" t="s">
        <v>20</v>
      </c>
      <c r="S47" t="s">
        <v>20</v>
      </c>
      <c r="T47" t="s">
        <v>20</v>
      </c>
      <c r="U47" t="s">
        <v>21</v>
      </c>
      <c r="V47" t="s">
        <v>20</v>
      </c>
      <c r="W47" t="s">
        <v>20</v>
      </c>
      <c r="X47" t="s">
        <v>20</v>
      </c>
      <c r="Y47" t="s">
        <v>20</v>
      </c>
      <c r="Z47" t="s">
        <v>20</v>
      </c>
      <c r="AA47" t="s">
        <v>20</v>
      </c>
      <c r="AB47" t="s">
        <v>20</v>
      </c>
      <c r="AC47" t="s">
        <v>20</v>
      </c>
      <c r="AD47" t="s">
        <v>20</v>
      </c>
      <c r="AE47" t="s">
        <v>20</v>
      </c>
    </row>
    <row r="48" spans="1:31" x14ac:dyDescent="0.2">
      <c r="A48" s="11">
        <v>44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 t="s">
        <v>20</v>
      </c>
      <c r="L48" t="s">
        <v>20</v>
      </c>
      <c r="M48" t="s">
        <v>20</v>
      </c>
      <c r="N48" t="s">
        <v>20</v>
      </c>
      <c r="O48" t="s">
        <v>20</v>
      </c>
      <c r="P48" t="s">
        <v>20</v>
      </c>
      <c r="Q48" t="s">
        <v>20</v>
      </c>
      <c r="R48" t="s">
        <v>20</v>
      </c>
      <c r="S48" t="s">
        <v>20</v>
      </c>
      <c r="T48" t="s">
        <v>20</v>
      </c>
      <c r="U48" t="s">
        <v>20</v>
      </c>
      <c r="V48" t="s">
        <v>20</v>
      </c>
      <c r="W48" t="s">
        <v>20</v>
      </c>
      <c r="X48" t="s">
        <v>20</v>
      </c>
      <c r="Y48" t="s">
        <v>20</v>
      </c>
      <c r="Z48" t="s">
        <v>20</v>
      </c>
      <c r="AA48" t="s">
        <v>20</v>
      </c>
      <c r="AB48" t="s">
        <v>20</v>
      </c>
      <c r="AC48" t="s">
        <v>20</v>
      </c>
      <c r="AD48" t="s">
        <v>20</v>
      </c>
      <c r="AE48" t="s">
        <v>20</v>
      </c>
    </row>
    <row r="49" spans="1:31" x14ac:dyDescent="0.2">
      <c r="A49" s="11">
        <v>45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 t="s">
        <v>20</v>
      </c>
      <c r="L49" t="s">
        <v>20</v>
      </c>
      <c r="M49" t="s">
        <v>20</v>
      </c>
      <c r="N49" t="s">
        <v>20</v>
      </c>
      <c r="O49" t="s">
        <v>20</v>
      </c>
      <c r="P49" t="s">
        <v>20</v>
      </c>
      <c r="Q49" t="s">
        <v>20</v>
      </c>
      <c r="R49" t="s">
        <v>20</v>
      </c>
      <c r="S49" t="s">
        <v>20</v>
      </c>
      <c r="T49" t="s">
        <v>21</v>
      </c>
      <c r="U49" t="s">
        <v>21</v>
      </c>
      <c r="V49" t="s">
        <v>20</v>
      </c>
      <c r="W49" t="s">
        <v>20</v>
      </c>
      <c r="X49" t="s">
        <v>20</v>
      </c>
      <c r="Y49" t="s">
        <v>20</v>
      </c>
      <c r="Z49" t="s">
        <v>20</v>
      </c>
      <c r="AA49" t="s">
        <v>20</v>
      </c>
      <c r="AB49" t="s">
        <v>20</v>
      </c>
      <c r="AC49" t="s">
        <v>20</v>
      </c>
      <c r="AD49" t="s">
        <v>20</v>
      </c>
      <c r="AE49" t="s">
        <v>20</v>
      </c>
    </row>
    <row r="50" spans="1:31" x14ac:dyDescent="0.2">
      <c r="A50" s="11">
        <v>46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 t="s">
        <v>20</v>
      </c>
      <c r="L50" t="s">
        <v>20</v>
      </c>
      <c r="M50" t="s">
        <v>20</v>
      </c>
      <c r="N50" t="s">
        <v>20</v>
      </c>
      <c r="O50" t="s">
        <v>20</v>
      </c>
      <c r="P50" t="s">
        <v>20</v>
      </c>
      <c r="Q50" t="s">
        <v>20</v>
      </c>
      <c r="R50" t="s">
        <v>20</v>
      </c>
      <c r="S50" t="s">
        <v>20</v>
      </c>
      <c r="T50" t="s">
        <v>20</v>
      </c>
      <c r="U50" t="s">
        <v>20</v>
      </c>
      <c r="V50" t="s">
        <v>20</v>
      </c>
      <c r="W50" t="s">
        <v>20</v>
      </c>
      <c r="X50" t="s">
        <v>20</v>
      </c>
      <c r="Y50" t="s">
        <v>20</v>
      </c>
      <c r="Z50" t="s">
        <v>20</v>
      </c>
      <c r="AA50" t="s">
        <v>20</v>
      </c>
      <c r="AB50" t="s">
        <v>20</v>
      </c>
      <c r="AC50" t="s">
        <v>20</v>
      </c>
      <c r="AD50" t="s">
        <v>20</v>
      </c>
      <c r="AE50" t="s">
        <v>20</v>
      </c>
    </row>
    <row r="51" spans="1:31" x14ac:dyDescent="0.2">
      <c r="A51" s="11">
        <v>47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 t="s">
        <v>20</v>
      </c>
      <c r="L51" t="s">
        <v>20</v>
      </c>
      <c r="M51" t="s">
        <v>20</v>
      </c>
      <c r="N51" t="s">
        <v>20</v>
      </c>
      <c r="O51" t="s">
        <v>20</v>
      </c>
      <c r="P51" t="s">
        <v>20</v>
      </c>
      <c r="Q51" t="s">
        <v>20</v>
      </c>
      <c r="R51" t="s">
        <v>20</v>
      </c>
      <c r="S51" t="s">
        <v>20</v>
      </c>
      <c r="T51" t="s">
        <v>20</v>
      </c>
      <c r="U51" t="s">
        <v>20</v>
      </c>
      <c r="V51" t="s">
        <v>20</v>
      </c>
      <c r="W51" t="s">
        <v>20</v>
      </c>
      <c r="X51" t="s">
        <v>20</v>
      </c>
      <c r="Y51" t="s">
        <v>20</v>
      </c>
      <c r="Z51" t="s">
        <v>20</v>
      </c>
      <c r="AA51" t="s">
        <v>20</v>
      </c>
      <c r="AB51" t="s">
        <v>20</v>
      </c>
      <c r="AC51" t="s">
        <v>20</v>
      </c>
      <c r="AD51" t="s">
        <v>20</v>
      </c>
      <c r="AE51" t="s">
        <v>20</v>
      </c>
    </row>
    <row r="52" spans="1:31" x14ac:dyDescent="0.2">
      <c r="A52" s="11">
        <v>48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 t="s">
        <v>20</v>
      </c>
      <c r="L52" t="s">
        <v>20</v>
      </c>
      <c r="M52" t="s">
        <v>20</v>
      </c>
      <c r="N52" t="s">
        <v>20</v>
      </c>
      <c r="O52" t="s">
        <v>20</v>
      </c>
      <c r="P52" t="s">
        <v>20</v>
      </c>
      <c r="Q52" t="s">
        <v>20</v>
      </c>
      <c r="R52" t="s">
        <v>21</v>
      </c>
      <c r="S52" t="s">
        <v>20</v>
      </c>
      <c r="T52" t="s">
        <v>20</v>
      </c>
      <c r="U52" t="s">
        <v>20</v>
      </c>
      <c r="V52" t="s">
        <v>20</v>
      </c>
      <c r="W52" t="s">
        <v>20</v>
      </c>
      <c r="X52" t="s">
        <v>20</v>
      </c>
      <c r="Y52" t="s">
        <v>20</v>
      </c>
      <c r="Z52" t="s">
        <v>20</v>
      </c>
      <c r="AA52" t="s">
        <v>20</v>
      </c>
      <c r="AB52" t="s">
        <v>20</v>
      </c>
      <c r="AC52" t="s">
        <v>20</v>
      </c>
      <c r="AD52" t="s">
        <v>20</v>
      </c>
      <c r="AE52" t="s">
        <v>20</v>
      </c>
    </row>
    <row r="53" spans="1:31" x14ac:dyDescent="0.2">
      <c r="A53" s="11">
        <v>49</v>
      </c>
      <c r="B53" t="s">
        <v>21</v>
      </c>
      <c r="C53" t="s">
        <v>20</v>
      </c>
      <c r="D53" t="s">
        <v>20</v>
      </c>
      <c r="E53" t="s">
        <v>20</v>
      </c>
      <c r="F53" t="s">
        <v>20</v>
      </c>
      <c r="G53" t="s">
        <v>20</v>
      </c>
      <c r="H53" t="s">
        <v>20</v>
      </c>
      <c r="I53" t="s">
        <v>20</v>
      </c>
      <c r="J53" t="s">
        <v>20</v>
      </c>
      <c r="K53" t="s">
        <v>20</v>
      </c>
      <c r="L53" t="s">
        <v>20</v>
      </c>
      <c r="M53" t="s">
        <v>20</v>
      </c>
      <c r="N53" t="s">
        <v>20</v>
      </c>
      <c r="O53" t="s">
        <v>20</v>
      </c>
      <c r="P53" t="s">
        <v>20</v>
      </c>
      <c r="Q53" t="s">
        <v>20</v>
      </c>
      <c r="R53" t="s">
        <v>20</v>
      </c>
      <c r="S53" t="s">
        <v>20</v>
      </c>
      <c r="T53" t="s">
        <v>20</v>
      </c>
      <c r="U53" t="s">
        <v>20</v>
      </c>
      <c r="V53" t="s">
        <v>20</v>
      </c>
      <c r="W53" t="s">
        <v>20</v>
      </c>
      <c r="X53" t="s">
        <v>20</v>
      </c>
      <c r="Y53" t="s">
        <v>20</v>
      </c>
      <c r="Z53" t="s">
        <v>20</v>
      </c>
      <c r="AA53" t="s">
        <v>20</v>
      </c>
      <c r="AB53" t="s">
        <v>20</v>
      </c>
      <c r="AC53" t="s">
        <v>20</v>
      </c>
      <c r="AD53" t="s">
        <v>20</v>
      </c>
      <c r="AE53" t="s">
        <v>20</v>
      </c>
    </row>
    <row r="54" spans="1:31" x14ac:dyDescent="0.2">
      <c r="A54" s="11">
        <v>50</v>
      </c>
      <c r="B54" t="s">
        <v>20</v>
      </c>
      <c r="C54" t="s">
        <v>20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 t="s">
        <v>20</v>
      </c>
      <c r="K54" t="s">
        <v>20</v>
      </c>
      <c r="L54" t="s">
        <v>20</v>
      </c>
      <c r="M54" t="s">
        <v>20</v>
      </c>
      <c r="N54" t="s">
        <v>20</v>
      </c>
      <c r="O54" t="s">
        <v>20</v>
      </c>
      <c r="P54" t="s">
        <v>20</v>
      </c>
      <c r="Q54" t="s">
        <v>20</v>
      </c>
      <c r="R54" t="s">
        <v>20</v>
      </c>
      <c r="S54" t="s">
        <v>20</v>
      </c>
      <c r="T54" t="s">
        <v>20</v>
      </c>
      <c r="U54" t="s">
        <v>20</v>
      </c>
      <c r="V54" t="s">
        <v>20</v>
      </c>
      <c r="W54" t="s">
        <v>20</v>
      </c>
      <c r="X54" t="s">
        <v>20</v>
      </c>
      <c r="Y54" t="s">
        <v>20</v>
      </c>
      <c r="Z54" t="s">
        <v>20</v>
      </c>
      <c r="AA54" t="s">
        <v>20</v>
      </c>
      <c r="AB54" t="s">
        <v>20</v>
      </c>
      <c r="AC54" t="s">
        <v>20</v>
      </c>
      <c r="AD54" t="s">
        <v>20</v>
      </c>
      <c r="AE54" t="s">
        <v>20</v>
      </c>
    </row>
    <row r="55" spans="1:31" x14ac:dyDescent="0.2">
      <c r="A55" s="11">
        <v>51</v>
      </c>
      <c r="B55" t="s">
        <v>20</v>
      </c>
      <c r="C55" t="s">
        <v>20</v>
      </c>
      <c r="D55" t="s">
        <v>20</v>
      </c>
      <c r="E55" t="s">
        <v>20</v>
      </c>
      <c r="F55" t="s">
        <v>20</v>
      </c>
      <c r="G55" t="s">
        <v>20</v>
      </c>
      <c r="H55" t="s">
        <v>20</v>
      </c>
      <c r="I55" t="s">
        <v>20</v>
      </c>
      <c r="J55" t="s">
        <v>20</v>
      </c>
      <c r="K55" t="s">
        <v>20</v>
      </c>
      <c r="L55" t="s">
        <v>20</v>
      </c>
      <c r="M55" t="s">
        <v>20</v>
      </c>
      <c r="N55" t="s">
        <v>20</v>
      </c>
      <c r="O55" t="s">
        <v>20</v>
      </c>
      <c r="P55" t="s">
        <v>20</v>
      </c>
      <c r="Q55" t="s">
        <v>20</v>
      </c>
      <c r="R55" t="s">
        <v>20</v>
      </c>
      <c r="S55" t="s">
        <v>20</v>
      </c>
      <c r="T55" t="s">
        <v>20</v>
      </c>
      <c r="U55" t="s">
        <v>20</v>
      </c>
      <c r="V55" t="s">
        <v>20</v>
      </c>
      <c r="W55" t="s">
        <v>20</v>
      </c>
      <c r="X55" t="s">
        <v>20</v>
      </c>
      <c r="Y55" t="s">
        <v>20</v>
      </c>
      <c r="Z55" t="s">
        <v>20</v>
      </c>
      <c r="AA55" t="s">
        <v>20</v>
      </c>
      <c r="AB55" t="s">
        <v>20</v>
      </c>
      <c r="AC55" t="s">
        <v>20</v>
      </c>
      <c r="AD55" t="s">
        <v>20</v>
      </c>
      <c r="AE55" t="s">
        <v>20</v>
      </c>
    </row>
    <row r="56" spans="1:31" x14ac:dyDescent="0.2">
      <c r="A56" s="11">
        <v>52</v>
      </c>
      <c r="B56" t="s">
        <v>20</v>
      </c>
      <c r="C56" t="s">
        <v>20</v>
      </c>
      <c r="D56" t="s">
        <v>20</v>
      </c>
      <c r="E56" t="s">
        <v>20</v>
      </c>
      <c r="F56" t="s">
        <v>20</v>
      </c>
      <c r="G56" t="s">
        <v>20</v>
      </c>
      <c r="H56" t="s">
        <v>20</v>
      </c>
      <c r="I56" t="s">
        <v>20</v>
      </c>
      <c r="J56" t="s">
        <v>20</v>
      </c>
      <c r="K56" t="s">
        <v>20</v>
      </c>
      <c r="L56" t="s">
        <v>20</v>
      </c>
      <c r="M56" t="s">
        <v>20</v>
      </c>
      <c r="N56" t="s">
        <v>20</v>
      </c>
      <c r="O56" t="s">
        <v>20</v>
      </c>
      <c r="P56" t="s">
        <v>20</v>
      </c>
      <c r="Q56" t="s">
        <v>20</v>
      </c>
      <c r="R56" t="s">
        <v>20</v>
      </c>
      <c r="S56" t="s">
        <v>20</v>
      </c>
      <c r="T56" t="s">
        <v>20</v>
      </c>
      <c r="U56" t="s">
        <v>20</v>
      </c>
      <c r="V56" t="s">
        <v>20</v>
      </c>
      <c r="W56" t="s">
        <v>20</v>
      </c>
      <c r="X56" t="s">
        <v>20</v>
      </c>
      <c r="Y56" t="s">
        <v>20</v>
      </c>
      <c r="Z56" t="s">
        <v>20</v>
      </c>
      <c r="AA56" t="s">
        <v>20</v>
      </c>
      <c r="AB56" t="s">
        <v>20</v>
      </c>
      <c r="AC56" t="s">
        <v>20</v>
      </c>
      <c r="AD56" t="s">
        <v>20</v>
      </c>
      <c r="AE56" t="s">
        <v>20</v>
      </c>
    </row>
    <row r="57" spans="1:31" x14ac:dyDescent="0.2">
      <c r="A57" s="11">
        <v>53</v>
      </c>
      <c r="B57" t="s">
        <v>20</v>
      </c>
      <c r="C57" t="s">
        <v>20</v>
      </c>
      <c r="D57" t="s">
        <v>20</v>
      </c>
      <c r="E57" t="s">
        <v>20</v>
      </c>
      <c r="F57" t="s">
        <v>20</v>
      </c>
      <c r="G57" t="s">
        <v>20</v>
      </c>
      <c r="H57" t="s">
        <v>20</v>
      </c>
      <c r="I57" t="s">
        <v>20</v>
      </c>
      <c r="J57" t="s">
        <v>20</v>
      </c>
      <c r="K57" t="s">
        <v>20</v>
      </c>
      <c r="L57" t="s">
        <v>20</v>
      </c>
      <c r="M57" t="s">
        <v>20</v>
      </c>
      <c r="N57" t="s">
        <v>20</v>
      </c>
      <c r="O57" t="s">
        <v>20</v>
      </c>
      <c r="P57" t="s">
        <v>20</v>
      </c>
      <c r="Q57" t="s">
        <v>20</v>
      </c>
      <c r="R57" t="s">
        <v>20</v>
      </c>
      <c r="S57" t="s">
        <v>20</v>
      </c>
      <c r="T57" t="s">
        <v>20</v>
      </c>
      <c r="U57" t="s">
        <v>20</v>
      </c>
      <c r="V57" t="s">
        <v>20</v>
      </c>
      <c r="W57" t="s">
        <v>20</v>
      </c>
      <c r="X57" t="s">
        <v>20</v>
      </c>
      <c r="Y57" t="s">
        <v>20</v>
      </c>
      <c r="Z57" t="s">
        <v>20</v>
      </c>
      <c r="AA57" t="s">
        <v>20</v>
      </c>
      <c r="AB57" t="s">
        <v>20</v>
      </c>
      <c r="AC57" t="s">
        <v>20</v>
      </c>
      <c r="AD57" t="s">
        <v>20</v>
      </c>
      <c r="AE57" t="s">
        <v>20</v>
      </c>
    </row>
    <row r="58" spans="1:31" x14ac:dyDescent="0.2">
      <c r="A58" s="11">
        <v>54</v>
      </c>
      <c r="B58" t="s">
        <v>20</v>
      </c>
      <c r="C58" t="s">
        <v>20</v>
      </c>
      <c r="D58" t="s">
        <v>20</v>
      </c>
      <c r="E58" t="s">
        <v>20</v>
      </c>
      <c r="F58" t="s">
        <v>20</v>
      </c>
      <c r="G58" t="s">
        <v>20</v>
      </c>
      <c r="H58" t="s">
        <v>20</v>
      </c>
      <c r="I58" t="s">
        <v>20</v>
      </c>
      <c r="J58" t="s">
        <v>20</v>
      </c>
      <c r="K58" t="s">
        <v>20</v>
      </c>
      <c r="L58" t="s">
        <v>20</v>
      </c>
      <c r="M58" t="s">
        <v>20</v>
      </c>
      <c r="N58" t="s">
        <v>20</v>
      </c>
      <c r="O58" t="s">
        <v>20</v>
      </c>
      <c r="P58" t="s">
        <v>20</v>
      </c>
      <c r="Q58" t="s">
        <v>20</v>
      </c>
      <c r="R58" t="s">
        <v>20</v>
      </c>
      <c r="S58" t="s">
        <v>20</v>
      </c>
      <c r="T58" t="s">
        <v>20</v>
      </c>
      <c r="U58" t="s">
        <v>20</v>
      </c>
      <c r="V58" t="s">
        <v>20</v>
      </c>
      <c r="W58" t="s">
        <v>20</v>
      </c>
      <c r="X58" t="s">
        <v>20</v>
      </c>
      <c r="Y58" t="s">
        <v>20</v>
      </c>
      <c r="Z58" t="s">
        <v>20</v>
      </c>
      <c r="AA58" t="s">
        <v>20</v>
      </c>
      <c r="AB58" t="s">
        <v>20</v>
      </c>
      <c r="AC58" t="s">
        <v>20</v>
      </c>
      <c r="AD58" t="s">
        <v>20</v>
      </c>
      <c r="AE58" t="s">
        <v>20</v>
      </c>
    </row>
    <row r="59" spans="1:31" x14ac:dyDescent="0.2">
      <c r="A59" s="11">
        <v>55</v>
      </c>
      <c r="B59" t="s">
        <v>20</v>
      </c>
      <c r="C59" t="s">
        <v>20</v>
      </c>
      <c r="D59" t="s">
        <v>20</v>
      </c>
      <c r="E59" t="s">
        <v>20</v>
      </c>
      <c r="F59" t="s">
        <v>20</v>
      </c>
      <c r="G59" t="s">
        <v>20</v>
      </c>
      <c r="H59" t="s">
        <v>20</v>
      </c>
      <c r="I59" t="s">
        <v>20</v>
      </c>
      <c r="J59" t="s">
        <v>20</v>
      </c>
      <c r="K59" t="s">
        <v>20</v>
      </c>
      <c r="L59" t="s">
        <v>20</v>
      </c>
      <c r="M59" t="s">
        <v>20</v>
      </c>
      <c r="N59" t="s">
        <v>20</v>
      </c>
      <c r="O59" t="s">
        <v>20</v>
      </c>
      <c r="P59" t="s">
        <v>20</v>
      </c>
      <c r="Q59" t="s">
        <v>20</v>
      </c>
      <c r="R59" t="s">
        <v>20</v>
      </c>
      <c r="S59" t="s">
        <v>20</v>
      </c>
      <c r="T59" t="s">
        <v>20</v>
      </c>
      <c r="U59" t="s">
        <v>20</v>
      </c>
      <c r="V59" t="s">
        <v>20</v>
      </c>
      <c r="W59" t="s">
        <v>20</v>
      </c>
      <c r="X59" t="s">
        <v>20</v>
      </c>
      <c r="Y59" t="s">
        <v>20</v>
      </c>
      <c r="Z59" t="s">
        <v>20</v>
      </c>
      <c r="AA59" t="s">
        <v>20</v>
      </c>
      <c r="AB59" t="s">
        <v>21</v>
      </c>
      <c r="AC59" t="s">
        <v>20</v>
      </c>
      <c r="AD59" t="s">
        <v>20</v>
      </c>
      <c r="AE59" t="s">
        <v>20</v>
      </c>
    </row>
    <row r="60" spans="1:31" x14ac:dyDescent="0.2">
      <c r="A60" s="11">
        <v>56</v>
      </c>
      <c r="B60" t="s">
        <v>20</v>
      </c>
      <c r="C60" t="s">
        <v>20</v>
      </c>
      <c r="D60" t="s">
        <v>20</v>
      </c>
      <c r="E60" t="s">
        <v>20</v>
      </c>
      <c r="F60" t="s">
        <v>20</v>
      </c>
      <c r="G60" t="s">
        <v>20</v>
      </c>
      <c r="H60" t="s">
        <v>20</v>
      </c>
      <c r="I60" t="s">
        <v>20</v>
      </c>
      <c r="J60" t="s">
        <v>20</v>
      </c>
      <c r="K60" t="s">
        <v>20</v>
      </c>
      <c r="L60" t="s">
        <v>21</v>
      </c>
      <c r="M60" t="s">
        <v>20</v>
      </c>
      <c r="N60" t="s">
        <v>20</v>
      </c>
      <c r="O60" t="s">
        <v>20</v>
      </c>
      <c r="P60" t="s">
        <v>20</v>
      </c>
      <c r="Q60" t="s">
        <v>20</v>
      </c>
      <c r="R60" t="s">
        <v>20</v>
      </c>
      <c r="S60" t="s">
        <v>20</v>
      </c>
      <c r="T60" t="s">
        <v>20</v>
      </c>
      <c r="U60" t="s">
        <v>20</v>
      </c>
      <c r="V60" t="s">
        <v>20</v>
      </c>
      <c r="W60" t="s">
        <v>20</v>
      </c>
      <c r="X60" t="s">
        <v>20</v>
      </c>
      <c r="Y60" t="s">
        <v>20</v>
      </c>
      <c r="Z60" t="s">
        <v>20</v>
      </c>
      <c r="AA60" t="s">
        <v>20</v>
      </c>
      <c r="AB60" t="s">
        <v>20</v>
      </c>
      <c r="AC60" t="s">
        <v>20</v>
      </c>
      <c r="AD60" t="s">
        <v>20</v>
      </c>
      <c r="AE60" t="s">
        <v>20</v>
      </c>
    </row>
    <row r="61" spans="1:31" x14ac:dyDescent="0.2">
      <c r="A61" s="11">
        <v>57</v>
      </c>
      <c r="B61" t="s">
        <v>20</v>
      </c>
      <c r="C61" t="s">
        <v>20</v>
      </c>
      <c r="D61" t="s">
        <v>20</v>
      </c>
      <c r="E61" t="s">
        <v>20</v>
      </c>
      <c r="F61" t="s">
        <v>20</v>
      </c>
      <c r="G61" t="s">
        <v>21</v>
      </c>
      <c r="H61" t="s">
        <v>20</v>
      </c>
      <c r="I61" t="s">
        <v>20</v>
      </c>
      <c r="J61" t="s">
        <v>20</v>
      </c>
      <c r="K61" t="s">
        <v>20</v>
      </c>
      <c r="L61" t="s">
        <v>20</v>
      </c>
      <c r="M61" t="s">
        <v>20</v>
      </c>
      <c r="N61" t="s">
        <v>20</v>
      </c>
      <c r="O61" t="s">
        <v>20</v>
      </c>
      <c r="P61" t="s">
        <v>20</v>
      </c>
      <c r="Q61" t="s">
        <v>20</v>
      </c>
      <c r="R61" t="s">
        <v>20</v>
      </c>
      <c r="S61" t="s">
        <v>20</v>
      </c>
      <c r="T61" t="s">
        <v>20</v>
      </c>
      <c r="U61" t="s">
        <v>20</v>
      </c>
      <c r="V61" t="s">
        <v>20</v>
      </c>
      <c r="W61" t="s">
        <v>20</v>
      </c>
      <c r="X61" t="s">
        <v>20</v>
      </c>
      <c r="Y61" t="s">
        <v>20</v>
      </c>
      <c r="Z61" t="s">
        <v>20</v>
      </c>
      <c r="AA61" t="s">
        <v>20</v>
      </c>
      <c r="AB61" t="s">
        <v>20</v>
      </c>
      <c r="AC61" t="s">
        <v>20</v>
      </c>
      <c r="AD61" t="s">
        <v>20</v>
      </c>
      <c r="AE61" t="s">
        <v>20</v>
      </c>
    </row>
    <row r="62" spans="1:31" x14ac:dyDescent="0.2">
      <c r="A62" s="11">
        <v>58</v>
      </c>
      <c r="B62" t="s">
        <v>20</v>
      </c>
      <c r="C62" t="s">
        <v>20</v>
      </c>
      <c r="D62" t="s">
        <v>20</v>
      </c>
      <c r="E62" t="s">
        <v>20</v>
      </c>
      <c r="F62" t="s">
        <v>20</v>
      </c>
      <c r="G62" t="s">
        <v>20</v>
      </c>
      <c r="H62" t="s">
        <v>21</v>
      </c>
      <c r="I62" t="s">
        <v>20</v>
      </c>
      <c r="J62" t="s">
        <v>20</v>
      </c>
      <c r="K62" t="s">
        <v>20</v>
      </c>
      <c r="L62" t="s">
        <v>20</v>
      </c>
      <c r="M62" t="s">
        <v>20</v>
      </c>
      <c r="N62" t="s">
        <v>20</v>
      </c>
      <c r="O62" t="s">
        <v>20</v>
      </c>
      <c r="P62" t="s">
        <v>20</v>
      </c>
      <c r="Q62" t="s">
        <v>20</v>
      </c>
      <c r="R62" t="s">
        <v>20</v>
      </c>
      <c r="S62" t="s">
        <v>20</v>
      </c>
      <c r="T62" t="s">
        <v>20</v>
      </c>
      <c r="U62" t="s">
        <v>20</v>
      </c>
      <c r="V62" t="s">
        <v>20</v>
      </c>
      <c r="W62" t="s">
        <v>20</v>
      </c>
      <c r="X62" t="s">
        <v>20</v>
      </c>
      <c r="Y62" t="s">
        <v>20</v>
      </c>
      <c r="Z62" t="s">
        <v>20</v>
      </c>
      <c r="AA62" t="s">
        <v>20</v>
      </c>
      <c r="AB62" t="s">
        <v>20</v>
      </c>
      <c r="AC62" t="s">
        <v>20</v>
      </c>
      <c r="AD62" t="s">
        <v>20</v>
      </c>
      <c r="AE62" t="s">
        <v>20</v>
      </c>
    </row>
    <row r="63" spans="1:31" x14ac:dyDescent="0.2">
      <c r="A63" s="11">
        <v>59</v>
      </c>
      <c r="B63" t="s">
        <v>21</v>
      </c>
      <c r="C63" t="s">
        <v>20</v>
      </c>
      <c r="D63" t="s">
        <v>20</v>
      </c>
      <c r="E63" t="s">
        <v>20</v>
      </c>
      <c r="F63" t="s">
        <v>20</v>
      </c>
      <c r="G63" t="s">
        <v>20</v>
      </c>
      <c r="H63" t="s">
        <v>20</v>
      </c>
      <c r="I63" t="s">
        <v>20</v>
      </c>
      <c r="J63" t="s">
        <v>20</v>
      </c>
      <c r="K63" t="s">
        <v>20</v>
      </c>
      <c r="L63" t="s">
        <v>20</v>
      </c>
      <c r="M63" t="s">
        <v>20</v>
      </c>
      <c r="N63" t="s">
        <v>20</v>
      </c>
      <c r="O63" t="s">
        <v>20</v>
      </c>
      <c r="P63" t="s">
        <v>20</v>
      </c>
      <c r="Q63" t="s">
        <v>20</v>
      </c>
      <c r="R63" t="s">
        <v>20</v>
      </c>
      <c r="S63" t="s">
        <v>20</v>
      </c>
      <c r="T63" t="s">
        <v>20</v>
      </c>
      <c r="U63" t="s">
        <v>20</v>
      </c>
      <c r="V63" t="s">
        <v>20</v>
      </c>
      <c r="W63" t="s">
        <v>20</v>
      </c>
      <c r="X63" t="s">
        <v>20</v>
      </c>
      <c r="Y63" t="s">
        <v>20</v>
      </c>
      <c r="Z63" t="s">
        <v>20</v>
      </c>
      <c r="AA63" t="s">
        <v>20</v>
      </c>
      <c r="AB63" t="s">
        <v>20</v>
      </c>
      <c r="AC63" t="s">
        <v>20</v>
      </c>
      <c r="AD63" t="s">
        <v>20</v>
      </c>
      <c r="AE63" t="s">
        <v>20</v>
      </c>
    </row>
    <row r="64" spans="1:31" x14ac:dyDescent="0.2">
      <c r="A64" s="11">
        <v>60</v>
      </c>
      <c r="B64" t="s">
        <v>20</v>
      </c>
      <c r="C64" t="s">
        <v>20</v>
      </c>
      <c r="D64" t="s">
        <v>20</v>
      </c>
      <c r="E64" t="s">
        <v>20</v>
      </c>
      <c r="F64" t="s">
        <v>20</v>
      </c>
      <c r="G64" t="s">
        <v>20</v>
      </c>
      <c r="H64" t="s">
        <v>20</v>
      </c>
      <c r="I64" t="s">
        <v>20</v>
      </c>
      <c r="J64" t="s">
        <v>20</v>
      </c>
      <c r="K64" t="s">
        <v>20</v>
      </c>
      <c r="L64" t="s">
        <v>20</v>
      </c>
      <c r="M64" t="s">
        <v>20</v>
      </c>
      <c r="N64" t="s">
        <v>20</v>
      </c>
      <c r="O64" t="s">
        <v>20</v>
      </c>
      <c r="P64" t="s">
        <v>20</v>
      </c>
      <c r="Q64" t="s">
        <v>20</v>
      </c>
      <c r="R64" t="s">
        <v>20</v>
      </c>
      <c r="S64" t="s">
        <v>20</v>
      </c>
      <c r="T64" t="s">
        <v>20</v>
      </c>
      <c r="U64" t="s">
        <v>20</v>
      </c>
      <c r="V64" t="s">
        <v>20</v>
      </c>
      <c r="W64" t="s">
        <v>20</v>
      </c>
      <c r="X64" t="s">
        <v>20</v>
      </c>
      <c r="Y64" t="s">
        <v>20</v>
      </c>
      <c r="Z64" t="s">
        <v>20</v>
      </c>
      <c r="AA64" t="s">
        <v>20</v>
      </c>
      <c r="AB64" t="s">
        <v>20</v>
      </c>
      <c r="AC64" t="s">
        <v>20</v>
      </c>
      <c r="AD64" t="s">
        <v>20</v>
      </c>
      <c r="AE64" t="s">
        <v>20</v>
      </c>
    </row>
    <row r="65" spans="1:31" x14ac:dyDescent="0.2">
      <c r="A65" s="11">
        <v>61</v>
      </c>
      <c r="B65" t="s">
        <v>20</v>
      </c>
      <c r="C65" t="s">
        <v>20</v>
      </c>
      <c r="D65" t="s">
        <v>20</v>
      </c>
      <c r="E65" t="s">
        <v>20</v>
      </c>
      <c r="F65" t="s">
        <v>20</v>
      </c>
      <c r="G65" t="s">
        <v>20</v>
      </c>
      <c r="H65" t="s">
        <v>20</v>
      </c>
      <c r="I65" t="s">
        <v>20</v>
      </c>
      <c r="J65" t="s">
        <v>20</v>
      </c>
      <c r="K65" t="s">
        <v>20</v>
      </c>
      <c r="L65" t="s">
        <v>20</v>
      </c>
      <c r="M65" t="s">
        <v>20</v>
      </c>
      <c r="N65" t="s">
        <v>20</v>
      </c>
      <c r="O65" t="s">
        <v>20</v>
      </c>
      <c r="P65" t="s">
        <v>20</v>
      </c>
      <c r="Q65" t="s">
        <v>20</v>
      </c>
      <c r="R65" t="s">
        <v>20</v>
      </c>
      <c r="S65" t="s">
        <v>20</v>
      </c>
      <c r="T65" t="s">
        <v>20</v>
      </c>
      <c r="U65" t="s">
        <v>21</v>
      </c>
      <c r="V65" t="s">
        <v>20</v>
      </c>
      <c r="W65" t="s">
        <v>20</v>
      </c>
      <c r="X65" t="s">
        <v>20</v>
      </c>
      <c r="Y65" t="s">
        <v>20</v>
      </c>
      <c r="Z65" t="s">
        <v>20</v>
      </c>
      <c r="AA65" t="s">
        <v>20</v>
      </c>
      <c r="AB65" t="s">
        <v>20</v>
      </c>
      <c r="AC65" t="s">
        <v>20</v>
      </c>
      <c r="AD65" t="s">
        <v>20</v>
      </c>
      <c r="AE65" t="s">
        <v>20</v>
      </c>
    </row>
    <row r="66" spans="1:31" x14ac:dyDescent="0.2">
      <c r="A66" s="11">
        <v>62</v>
      </c>
      <c r="B66" t="s">
        <v>20</v>
      </c>
      <c r="C66" t="s">
        <v>20</v>
      </c>
      <c r="D66" t="s">
        <v>20</v>
      </c>
      <c r="E66" t="s">
        <v>20</v>
      </c>
      <c r="F66" t="s">
        <v>20</v>
      </c>
      <c r="G66" t="s">
        <v>20</v>
      </c>
      <c r="H66" t="s">
        <v>20</v>
      </c>
      <c r="I66" t="s">
        <v>20</v>
      </c>
      <c r="J66" t="s">
        <v>20</v>
      </c>
      <c r="K66" t="s">
        <v>20</v>
      </c>
      <c r="L66" t="s">
        <v>20</v>
      </c>
      <c r="M66" t="s">
        <v>20</v>
      </c>
      <c r="N66" t="s">
        <v>20</v>
      </c>
      <c r="O66" t="s">
        <v>20</v>
      </c>
      <c r="P66" t="s">
        <v>20</v>
      </c>
      <c r="Q66" t="s">
        <v>20</v>
      </c>
      <c r="R66" t="s">
        <v>20</v>
      </c>
      <c r="S66" t="s">
        <v>20</v>
      </c>
      <c r="T66" t="s">
        <v>20</v>
      </c>
      <c r="U66" t="s">
        <v>20</v>
      </c>
      <c r="V66" t="s">
        <v>20</v>
      </c>
      <c r="W66" t="s">
        <v>20</v>
      </c>
      <c r="X66" t="s">
        <v>20</v>
      </c>
      <c r="Y66" t="s">
        <v>20</v>
      </c>
      <c r="Z66" t="s">
        <v>20</v>
      </c>
      <c r="AA66" t="s">
        <v>20</v>
      </c>
      <c r="AB66" t="s">
        <v>20</v>
      </c>
      <c r="AC66" t="s">
        <v>20</v>
      </c>
      <c r="AD66" t="s">
        <v>20</v>
      </c>
      <c r="AE66" t="s">
        <v>20</v>
      </c>
    </row>
    <row r="67" spans="1:31" x14ac:dyDescent="0.2">
      <c r="A67" s="11">
        <v>63</v>
      </c>
      <c r="B67" t="s">
        <v>20</v>
      </c>
      <c r="C67" t="s">
        <v>20</v>
      </c>
      <c r="D67" t="s">
        <v>20</v>
      </c>
      <c r="E67" t="s">
        <v>20</v>
      </c>
      <c r="F67" t="s">
        <v>20</v>
      </c>
      <c r="G67" t="s">
        <v>20</v>
      </c>
      <c r="H67" t="s">
        <v>20</v>
      </c>
      <c r="I67" t="s">
        <v>20</v>
      </c>
      <c r="J67" t="s">
        <v>20</v>
      </c>
      <c r="K67" t="s">
        <v>20</v>
      </c>
      <c r="L67" t="s">
        <v>20</v>
      </c>
      <c r="M67" t="s">
        <v>20</v>
      </c>
      <c r="N67" t="s">
        <v>20</v>
      </c>
      <c r="O67" t="s">
        <v>20</v>
      </c>
      <c r="P67" t="s">
        <v>20</v>
      </c>
      <c r="Q67" t="s">
        <v>20</v>
      </c>
      <c r="R67" t="s">
        <v>20</v>
      </c>
      <c r="S67" t="s">
        <v>20</v>
      </c>
      <c r="T67" t="s">
        <v>20</v>
      </c>
      <c r="U67" t="s">
        <v>20</v>
      </c>
      <c r="V67" t="s">
        <v>20</v>
      </c>
      <c r="W67" t="s">
        <v>20</v>
      </c>
      <c r="X67" t="s">
        <v>20</v>
      </c>
      <c r="Y67" t="s">
        <v>20</v>
      </c>
      <c r="Z67" t="s">
        <v>20</v>
      </c>
      <c r="AA67" t="s">
        <v>20</v>
      </c>
      <c r="AB67" t="s">
        <v>20</v>
      </c>
      <c r="AC67" t="s">
        <v>20</v>
      </c>
      <c r="AD67" t="s">
        <v>20</v>
      </c>
      <c r="AE67" t="s">
        <v>21</v>
      </c>
    </row>
    <row r="68" spans="1:31" x14ac:dyDescent="0.2">
      <c r="A68" s="11">
        <v>64</v>
      </c>
      <c r="B68" t="s">
        <v>20</v>
      </c>
      <c r="C68" t="s">
        <v>20</v>
      </c>
      <c r="D68" t="s">
        <v>20</v>
      </c>
      <c r="E68" t="s">
        <v>20</v>
      </c>
      <c r="F68" t="s">
        <v>20</v>
      </c>
      <c r="G68" t="s">
        <v>20</v>
      </c>
      <c r="H68" t="s">
        <v>20</v>
      </c>
      <c r="I68" t="s">
        <v>20</v>
      </c>
      <c r="J68" t="s">
        <v>20</v>
      </c>
      <c r="K68" t="s">
        <v>20</v>
      </c>
      <c r="L68" t="s">
        <v>20</v>
      </c>
      <c r="M68" t="s">
        <v>20</v>
      </c>
      <c r="N68" t="s">
        <v>20</v>
      </c>
      <c r="O68" t="s">
        <v>20</v>
      </c>
      <c r="P68" t="s">
        <v>20</v>
      </c>
      <c r="Q68" t="s">
        <v>20</v>
      </c>
      <c r="R68" t="s">
        <v>20</v>
      </c>
      <c r="S68" t="s">
        <v>20</v>
      </c>
      <c r="T68" t="s">
        <v>20</v>
      </c>
      <c r="U68" t="s">
        <v>20</v>
      </c>
      <c r="V68" t="s">
        <v>20</v>
      </c>
      <c r="W68" t="s">
        <v>20</v>
      </c>
      <c r="X68" t="s">
        <v>20</v>
      </c>
      <c r="Y68" t="s">
        <v>20</v>
      </c>
      <c r="Z68" t="s">
        <v>20</v>
      </c>
      <c r="AA68" t="s">
        <v>20</v>
      </c>
      <c r="AB68" t="s">
        <v>20</v>
      </c>
      <c r="AC68" t="s">
        <v>20</v>
      </c>
      <c r="AD68" t="s">
        <v>20</v>
      </c>
      <c r="AE68" t="s">
        <v>20</v>
      </c>
    </row>
    <row r="69" spans="1:31" x14ac:dyDescent="0.2">
      <c r="A69" s="11">
        <v>65</v>
      </c>
      <c r="B69" t="s">
        <v>20</v>
      </c>
      <c r="C69" t="s">
        <v>20</v>
      </c>
      <c r="D69" t="s">
        <v>20</v>
      </c>
      <c r="E69" t="s">
        <v>20</v>
      </c>
      <c r="F69" t="s">
        <v>20</v>
      </c>
      <c r="G69" t="s">
        <v>20</v>
      </c>
      <c r="H69" t="s">
        <v>20</v>
      </c>
      <c r="I69" t="s">
        <v>20</v>
      </c>
      <c r="J69" t="s">
        <v>20</v>
      </c>
      <c r="K69" t="s">
        <v>20</v>
      </c>
      <c r="L69" t="s">
        <v>20</v>
      </c>
      <c r="M69" t="s">
        <v>20</v>
      </c>
      <c r="N69" t="s">
        <v>20</v>
      </c>
      <c r="O69" t="s">
        <v>20</v>
      </c>
      <c r="P69" t="s">
        <v>21</v>
      </c>
      <c r="Q69" t="s">
        <v>20</v>
      </c>
      <c r="R69" t="s">
        <v>20</v>
      </c>
      <c r="S69" t="s">
        <v>20</v>
      </c>
      <c r="T69" t="s">
        <v>20</v>
      </c>
      <c r="U69" t="s">
        <v>20</v>
      </c>
      <c r="V69" t="s">
        <v>20</v>
      </c>
      <c r="W69" t="s">
        <v>20</v>
      </c>
      <c r="X69" t="s">
        <v>20</v>
      </c>
      <c r="Y69" t="s">
        <v>20</v>
      </c>
      <c r="Z69" t="s">
        <v>20</v>
      </c>
      <c r="AA69" t="s">
        <v>20</v>
      </c>
      <c r="AB69" t="s">
        <v>20</v>
      </c>
      <c r="AC69" t="s">
        <v>20</v>
      </c>
      <c r="AD69" t="s">
        <v>20</v>
      </c>
      <c r="AE69" t="s">
        <v>20</v>
      </c>
    </row>
    <row r="70" spans="1:31" x14ac:dyDescent="0.2">
      <c r="A70" s="11">
        <v>66</v>
      </c>
      <c r="B70" t="s">
        <v>20</v>
      </c>
      <c r="C70" t="s">
        <v>20</v>
      </c>
      <c r="D70" t="s">
        <v>20</v>
      </c>
      <c r="E70" t="s">
        <v>20</v>
      </c>
      <c r="F70" t="s">
        <v>20</v>
      </c>
      <c r="G70" t="s">
        <v>20</v>
      </c>
      <c r="H70" t="s">
        <v>20</v>
      </c>
      <c r="I70" t="s">
        <v>21</v>
      </c>
      <c r="J70" t="s">
        <v>20</v>
      </c>
      <c r="K70" t="s">
        <v>20</v>
      </c>
      <c r="L70" t="s">
        <v>20</v>
      </c>
      <c r="M70" t="s">
        <v>20</v>
      </c>
      <c r="N70" t="s">
        <v>20</v>
      </c>
      <c r="O70" t="s">
        <v>20</v>
      </c>
      <c r="P70" t="s">
        <v>20</v>
      </c>
      <c r="Q70" t="s">
        <v>20</v>
      </c>
      <c r="R70" t="s">
        <v>20</v>
      </c>
      <c r="S70" t="s">
        <v>20</v>
      </c>
      <c r="T70" t="s">
        <v>20</v>
      </c>
      <c r="U70" t="s">
        <v>20</v>
      </c>
      <c r="V70" t="s">
        <v>20</v>
      </c>
      <c r="W70" t="s">
        <v>20</v>
      </c>
      <c r="X70" t="s">
        <v>20</v>
      </c>
      <c r="Y70" t="s">
        <v>20</v>
      </c>
      <c r="Z70" t="s">
        <v>20</v>
      </c>
      <c r="AA70" t="s">
        <v>20</v>
      </c>
      <c r="AB70" t="s">
        <v>20</v>
      </c>
      <c r="AC70" t="s">
        <v>20</v>
      </c>
      <c r="AD70" t="s">
        <v>20</v>
      </c>
      <c r="AE70" t="s">
        <v>20</v>
      </c>
    </row>
    <row r="71" spans="1:31" x14ac:dyDescent="0.2">
      <c r="A71" s="11">
        <v>67</v>
      </c>
      <c r="B71" t="s">
        <v>20</v>
      </c>
      <c r="C71" t="s">
        <v>20</v>
      </c>
      <c r="D71" t="s">
        <v>20</v>
      </c>
      <c r="E71" t="s">
        <v>20</v>
      </c>
      <c r="F71" t="s">
        <v>20</v>
      </c>
      <c r="G71" t="s">
        <v>20</v>
      </c>
      <c r="H71" t="s">
        <v>20</v>
      </c>
      <c r="I71" t="s">
        <v>20</v>
      </c>
      <c r="J71" t="s">
        <v>20</v>
      </c>
      <c r="K71" t="s">
        <v>20</v>
      </c>
      <c r="L71" t="s">
        <v>20</v>
      </c>
      <c r="M71" t="s">
        <v>20</v>
      </c>
      <c r="N71" t="s">
        <v>20</v>
      </c>
      <c r="O71" t="s">
        <v>20</v>
      </c>
      <c r="P71" t="s">
        <v>20</v>
      </c>
      <c r="Q71" t="s">
        <v>20</v>
      </c>
      <c r="R71" t="s">
        <v>20</v>
      </c>
      <c r="S71" t="s">
        <v>20</v>
      </c>
      <c r="T71" t="s">
        <v>20</v>
      </c>
      <c r="U71" t="s">
        <v>20</v>
      </c>
      <c r="V71" t="s">
        <v>20</v>
      </c>
      <c r="W71" t="s">
        <v>20</v>
      </c>
      <c r="X71" t="s">
        <v>20</v>
      </c>
      <c r="Y71" t="s">
        <v>20</v>
      </c>
      <c r="Z71" t="s">
        <v>20</v>
      </c>
      <c r="AA71" t="s">
        <v>20</v>
      </c>
      <c r="AB71" t="s">
        <v>20</v>
      </c>
      <c r="AC71" t="s">
        <v>20</v>
      </c>
      <c r="AD71" t="s">
        <v>20</v>
      </c>
      <c r="AE71" t="s">
        <v>20</v>
      </c>
    </row>
    <row r="72" spans="1:31" x14ac:dyDescent="0.2">
      <c r="A72" s="11">
        <v>68</v>
      </c>
      <c r="B72" t="s">
        <v>20</v>
      </c>
      <c r="C72" t="s">
        <v>20</v>
      </c>
      <c r="D72" t="s">
        <v>20</v>
      </c>
      <c r="E72" t="s">
        <v>20</v>
      </c>
      <c r="F72" t="s">
        <v>20</v>
      </c>
      <c r="G72" t="s">
        <v>20</v>
      </c>
      <c r="H72" t="s">
        <v>20</v>
      </c>
      <c r="I72" t="s">
        <v>20</v>
      </c>
      <c r="J72" t="s">
        <v>20</v>
      </c>
      <c r="K72" t="s">
        <v>20</v>
      </c>
      <c r="L72" t="s">
        <v>20</v>
      </c>
      <c r="M72" t="s">
        <v>20</v>
      </c>
      <c r="N72" t="s">
        <v>20</v>
      </c>
      <c r="O72" t="s">
        <v>20</v>
      </c>
      <c r="P72" t="s">
        <v>20</v>
      </c>
      <c r="Q72" t="s">
        <v>20</v>
      </c>
      <c r="R72" t="s">
        <v>20</v>
      </c>
      <c r="S72" t="s">
        <v>20</v>
      </c>
      <c r="T72" t="s">
        <v>20</v>
      </c>
      <c r="U72" t="s">
        <v>20</v>
      </c>
      <c r="V72" t="s">
        <v>20</v>
      </c>
      <c r="W72" t="s">
        <v>20</v>
      </c>
      <c r="X72" t="s">
        <v>20</v>
      </c>
      <c r="Y72" t="s">
        <v>20</v>
      </c>
      <c r="Z72" t="s">
        <v>20</v>
      </c>
      <c r="AA72" t="s">
        <v>20</v>
      </c>
      <c r="AB72" t="s">
        <v>20</v>
      </c>
      <c r="AC72" t="s">
        <v>20</v>
      </c>
      <c r="AD72" t="s">
        <v>20</v>
      </c>
      <c r="AE72" t="s">
        <v>20</v>
      </c>
    </row>
    <row r="73" spans="1:31" x14ac:dyDescent="0.2">
      <c r="A73" s="11">
        <v>69</v>
      </c>
      <c r="B73" t="s">
        <v>20</v>
      </c>
      <c r="C73" t="s">
        <v>20</v>
      </c>
      <c r="D73" t="s">
        <v>20</v>
      </c>
      <c r="E73" t="s">
        <v>20</v>
      </c>
      <c r="F73" t="s">
        <v>20</v>
      </c>
      <c r="G73" t="s">
        <v>20</v>
      </c>
      <c r="H73" t="s">
        <v>20</v>
      </c>
      <c r="I73" t="s">
        <v>20</v>
      </c>
      <c r="J73" t="s">
        <v>20</v>
      </c>
      <c r="K73" t="s">
        <v>20</v>
      </c>
      <c r="L73" t="s">
        <v>20</v>
      </c>
      <c r="M73" t="s">
        <v>20</v>
      </c>
      <c r="N73" t="s">
        <v>20</v>
      </c>
      <c r="O73" t="s">
        <v>20</v>
      </c>
      <c r="P73" t="s">
        <v>20</v>
      </c>
      <c r="Q73" t="s">
        <v>20</v>
      </c>
      <c r="R73" t="s">
        <v>20</v>
      </c>
      <c r="S73" t="s">
        <v>20</v>
      </c>
      <c r="T73" t="s">
        <v>20</v>
      </c>
      <c r="U73" t="s">
        <v>20</v>
      </c>
      <c r="V73" t="s">
        <v>20</v>
      </c>
      <c r="W73" t="s">
        <v>20</v>
      </c>
      <c r="X73" t="s">
        <v>20</v>
      </c>
      <c r="Y73" t="s">
        <v>20</v>
      </c>
      <c r="Z73" t="s">
        <v>20</v>
      </c>
      <c r="AA73" t="s">
        <v>20</v>
      </c>
      <c r="AB73" t="s">
        <v>20</v>
      </c>
      <c r="AC73" t="s">
        <v>20</v>
      </c>
      <c r="AD73" t="s">
        <v>20</v>
      </c>
      <c r="AE73" t="s">
        <v>20</v>
      </c>
    </row>
    <row r="74" spans="1:31" x14ac:dyDescent="0.2">
      <c r="A74" s="11">
        <v>70</v>
      </c>
      <c r="B74" t="s">
        <v>20</v>
      </c>
      <c r="C74" t="s">
        <v>20</v>
      </c>
      <c r="D74" t="s">
        <v>20</v>
      </c>
      <c r="E74" t="s">
        <v>20</v>
      </c>
      <c r="F74" t="s">
        <v>20</v>
      </c>
      <c r="G74" t="s">
        <v>20</v>
      </c>
      <c r="H74" t="s">
        <v>20</v>
      </c>
      <c r="I74" t="s">
        <v>20</v>
      </c>
      <c r="J74" t="s">
        <v>20</v>
      </c>
      <c r="K74" t="s">
        <v>20</v>
      </c>
      <c r="L74" t="s">
        <v>21</v>
      </c>
      <c r="M74" t="s">
        <v>20</v>
      </c>
      <c r="N74" t="s">
        <v>20</v>
      </c>
      <c r="O74" t="s">
        <v>20</v>
      </c>
      <c r="P74" t="s">
        <v>20</v>
      </c>
      <c r="Q74" t="s">
        <v>20</v>
      </c>
      <c r="R74" t="s">
        <v>20</v>
      </c>
      <c r="S74" t="s">
        <v>20</v>
      </c>
      <c r="T74" t="s">
        <v>20</v>
      </c>
      <c r="U74" t="s">
        <v>20</v>
      </c>
      <c r="V74" t="s">
        <v>20</v>
      </c>
      <c r="W74" t="s">
        <v>20</v>
      </c>
      <c r="X74" t="s">
        <v>21</v>
      </c>
      <c r="Y74" t="s">
        <v>20</v>
      </c>
      <c r="Z74" t="s">
        <v>20</v>
      </c>
      <c r="AA74" t="s">
        <v>20</v>
      </c>
      <c r="AB74" t="s">
        <v>20</v>
      </c>
      <c r="AC74" t="s">
        <v>20</v>
      </c>
      <c r="AD74" t="s">
        <v>20</v>
      </c>
      <c r="AE74" t="s">
        <v>20</v>
      </c>
    </row>
    <row r="75" spans="1:31" x14ac:dyDescent="0.2">
      <c r="A75" s="11">
        <v>71</v>
      </c>
      <c r="B75" t="s">
        <v>20</v>
      </c>
      <c r="C75" t="s">
        <v>20</v>
      </c>
      <c r="D75" t="s">
        <v>20</v>
      </c>
      <c r="E75" t="s">
        <v>20</v>
      </c>
      <c r="F75" t="s">
        <v>20</v>
      </c>
      <c r="G75" t="s">
        <v>20</v>
      </c>
      <c r="H75" t="s">
        <v>20</v>
      </c>
      <c r="I75" t="s">
        <v>20</v>
      </c>
      <c r="J75" t="s">
        <v>20</v>
      </c>
      <c r="K75" t="s">
        <v>20</v>
      </c>
      <c r="L75" t="s">
        <v>20</v>
      </c>
      <c r="M75" t="s">
        <v>20</v>
      </c>
      <c r="N75" t="s">
        <v>20</v>
      </c>
      <c r="O75" t="s">
        <v>20</v>
      </c>
      <c r="P75" t="s">
        <v>20</v>
      </c>
      <c r="Q75" t="s">
        <v>20</v>
      </c>
      <c r="R75" t="s">
        <v>20</v>
      </c>
      <c r="S75" t="s">
        <v>20</v>
      </c>
      <c r="T75" t="s">
        <v>20</v>
      </c>
      <c r="U75" t="s">
        <v>20</v>
      </c>
      <c r="V75" t="s">
        <v>20</v>
      </c>
      <c r="W75" t="s">
        <v>20</v>
      </c>
      <c r="X75" t="s">
        <v>20</v>
      </c>
      <c r="Y75" t="s">
        <v>20</v>
      </c>
      <c r="Z75" t="s">
        <v>20</v>
      </c>
      <c r="AA75" t="s">
        <v>20</v>
      </c>
      <c r="AB75" t="s">
        <v>20</v>
      </c>
      <c r="AC75" t="s">
        <v>20</v>
      </c>
      <c r="AD75" t="s">
        <v>20</v>
      </c>
      <c r="AE75" t="s">
        <v>20</v>
      </c>
    </row>
    <row r="76" spans="1:31" x14ac:dyDescent="0.2">
      <c r="A76" s="11">
        <v>72</v>
      </c>
      <c r="B76" t="s">
        <v>20</v>
      </c>
      <c r="C76" t="s">
        <v>20</v>
      </c>
      <c r="D76" t="s">
        <v>20</v>
      </c>
      <c r="E76" t="s">
        <v>20</v>
      </c>
      <c r="F76" t="s">
        <v>20</v>
      </c>
      <c r="G76" t="s">
        <v>20</v>
      </c>
      <c r="H76" t="s">
        <v>20</v>
      </c>
      <c r="I76" t="s">
        <v>20</v>
      </c>
      <c r="J76" t="s">
        <v>20</v>
      </c>
      <c r="K76" t="s">
        <v>20</v>
      </c>
      <c r="L76" t="s">
        <v>20</v>
      </c>
      <c r="M76" t="s">
        <v>20</v>
      </c>
      <c r="N76" t="s">
        <v>20</v>
      </c>
      <c r="O76" t="s">
        <v>20</v>
      </c>
      <c r="P76" t="s">
        <v>20</v>
      </c>
      <c r="Q76" t="s">
        <v>20</v>
      </c>
      <c r="R76" t="s">
        <v>20</v>
      </c>
      <c r="S76" t="s">
        <v>20</v>
      </c>
      <c r="T76" t="s">
        <v>20</v>
      </c>
      <c r="U76" t="s">
        <v>20</v>
      </c>
      <c r="V76" t="s">
        <v>20</v>
      </c>
      <c r="W76" t="s">
        <v>20</v>
      </c>
      <c r="X76" t="s">
        <v>20</v>
      </c>
      <c r="Y76" t="s">
        <v>20</v>
      </c>
      <c r="Z76" t="s">
        <v>20</v>
      </c>
      <c r="AA76" t="s">
        <v>20</v>
      </c>
      <c r="AB76" t="s">
        <v>20</v>
      </c>
      <c r="AC76" t="s">
        <v>20</v>
      </c>
      <c r="AD76" t="s">
        <v>20</v>
      </c>
      <c r="AE76" t="s">
        <v>20</v>
      </c>
    </row>
    <row r="77" spans="1:31" x14ac:dyDescent="0.2">
      <c r="A77" s="11">
        <v>73</v>
      </c>
      <c r="B77" t="s">
        <v>20</v>
      </c>
      <c r="C77" t="s">
        <v>20</v>
      </c>
      <c r="D77" t="s">
        <v>20</v>
      </c>
      <c r="E77" t="s">
        <v>20</v>
      </c>
      <c r="F77" t="s">
        <v>20</v>
      </c>
      <c r="G77" t="s">
        <v>20</v>
      </c>
      <c r="H77" t="s">
        <v>20</v>
      </c>
      <c r="I77" t="s">
        <v>20</v>
      </c>
      <c r="J77" t="s">
        <v>20</v>
      </c>
      <c r="K77" t="s">
        <v>20</v>
      </c>
      <c r="L77" t="s">
        <v>20</v>
      </c>
      <c r="M77" t="s">
        <v>20</v>
      </c>
      <c r="N77" t="s">
        <v>20</v>
      </c>
      <c r="O77" t="s">
        <v>20</v>
      </c>
      <c r="P77" t="s">
        <v>20</v>
      </c>
      <c r="Q77" t="s">
        <v>20</v>
      </c>
      <c r="R77" t="s">
        <v>20</v>
      </c>
      <c r="S77" t="s">
        <v>20</v>
      </c>
      <c r="T77" t="s">
        <v>20</v>
      </c>
      <c r="U77" t="s">
        <v>20</v>
      </c>
      <c r="V77" t="s">
        <v>20</v>
      </c>
      <c r="W77" t="s">
        <v>20</v>
      </c>
      <c r="X77" t="s">
        <v>20</v>
      </c>
      <c r="Y77" t="s">
        <v>20</v>
      </c>
      <c r="Z77" t="s">
        <v>20</v>
      </c>
      <c r="AA77" t="s">
        <v>20</v>
      </c>
      <c r="AB77" t="s">
        <v>20</v>
      </c>
      <c r="AC77" t="s">
        <v>20</v>
      </c>
      <c r="AD77" t="s">
        <v>20</v>
      </c>
      <c r="AE77" t="s">
        <v>20</v>
      </c>
    </row>
    <row r="78" spans="1:31" x14ac:dyDescent="0.2">
      <c r="A78" s="11">
        <v>74</v>
      </c>
      <c r="B78" t="s">
        <v>20</v>
      </c>
      <c r="C78" t="s">
        <v>20</v>
      </c>
      <c r="D78" t="s">
        <v>20</v>
      </c>
      <c r="E78" t="s">
        <v>20</v>
      </c>
      <c r="F78" t="s">
        <v>20</v>
      </c>
      <c r="G78" t="s">
        <v>20</v>
      </c>
      <c r="H78" t="s">
        <v>20</v>
      </c>
      <c r="I78" t="s">
        <v>20</v>
      </c>
      <c r="J78" t="s">
        <v>20</v>
      </c>
      <c r="K78" t="s">
        <v>20</v>
      </c>
      <c r="L78" t="s">
        <v>20</v>
      </c>
      <c r="M78" t="s">
        <v>20</v>
      </c>
      <c r="N78" t="s">
        <v>20</v>
      </c>
      <c r="O78" t="s">
        <v>20</v>
      </c>
      <c r="P78" t="s">
        <v>20</v>
      </c>
      <c r="Q78" t="s">
        <v>20</v>
      </c>
      <c r="R78" t="s">
        <v>20</v>
      </c>
      <c r="S78" t="s">
        <v>20</v>
      </c>
      <c r="T78" t="s">
        <v>20</v>
      </c>
      <c r="U78" t="s">
        <v>20</v>
      </c>
      <c r="V78" t="s">
        <v>20</v>
      </c>
      <c r="W78" t="s">
        <v>20</v>
      </c>
      <c r="X78" t="s">
        <v>20</v>
      </c>
      <c r="Y78" t="s">
        <v>20</v>
      </c>
      <c r="Z78" t="s">
        <v>20</v>
      </c>
      <c r="AA78" t="s">
        <v>20</v>
      </c>
      <c r="AB78" t="s">
        <v>20</v>
      </c>
      <c r="AC78" t="s">
        <v>20</v>
      </c>
      <c r="AD78" t="s">
        <v>20</v>
      </c>
      <c r="AE78" t="s">
        <v>20</v>
      </c>
    </row>
    <row r="79" spans="1:31" x14ac:dyDescent="0.2">
      <c r="A79" s="11">
        <v>75</v>
      </c>
      <c r="B79" t="s">
        <v>20</v>
      </c>
      <c r="C79" t="s">
        <v>20</v>
      </c>
      <c r="D79" t="s">
        <v>21</v>
      </c>
      <c r="E79" t="s">
        <v>20</v>
      </c>
      <c r="F79" t="s">
        <v>20</v>
      </c>
      <c r="G79" t="s">
        <v>20</v>
      </c>
      <c r="H79" t="s">
        <v>21</v>
      </c>
      <c r="I79" t="s">
        <v>20</v>
      </c>
      <c r="J79" t="s">
        <v>20</v>
      </c>
      <c r="K79" t="s">
        <v>20</v>
      </c>
      <c r="L79" t="s">
        <v>20</v>
      </c>
      <c r="M79" t="s">
        <v>20</v>
      </c>
      <c r="N79" t="s">
        <v>20</v>
      </c>
      <c r="O79" t="s">
        <v>20</v>
      </c>
      <c r="P79" t="s">
        <v>20</v>
      </c>
      <c r="Q79" t="s">
        <v>20</v>
      </c>
      <c r="R79" t="s">
        <v>20</v>
      </c>
      <c r="S79" t="s">
        <v>20</v>
      </c>
      <c r="T79" t="s">
        <v>20</v>
      </c>
      <c r="U79" t="s">
        <v>20</v>
      </c>
      <c r="V79" t="s">
        <v>20</v>
      </c>
      <c r="W79" t="s">
        <v>20</v>
      </c>
      <c r="X79" t="s">
        <v>20</v>
      </c>
      <c r="Y79" t="s">
        <v>20</v>
      </c>
      <c r="Z79" t="s">
        <v>21</v>
      </c>
      <c r="AA79" t="s">
        <v>20</v>
      </c>
      <c r="AB79" t="s">
        <v>20</v>
      </c>
      <c r="AC79" t="s">
        <v>20</v>
      </c>
      <c r="AD79" t="s">
        <v>20</v>
      </c>
      <c r="AE79" t="s">
        <v>20</v>
      </c>
    </row>
    <row r="80" spans="1:31" x14ac:dyDescent="0.2">
      <c r="A80" s="11">
        <v>76</v>
      </c>
      <c r="B80" t="s">
        <v>20</v>
      </c>
      <c r="C80" t="s">
        <v>20</v>
      </c>
      <c r="D80" t="s">
        <v>20</v>
      </c>
      <c r="E80" t="s">
        <v>20</v>
      </c>
      <c r="F80" t="s">
        <v>20</v>
      </c>
      <c r="G80" t="s">
        <v>20</v>
      </c>
      <c r="H80" t="s">
        <v>20</v>
      </c>
      <c r="I80" t="s">
        <v>20</v>
      </c>
      <c r="J80" t="s">
        <v>20</v>
      </c>
      <c r="K80" t="s">
        <v>20</v>
      </c>
      <c r="L80" t="s">
        <v>20</v>
      </c>
      <c r="M80" t="s">
        <v>20</v>
      </c>
      <c r="N80" t="s">
        <v>20</v>
      </c>
      <c r="O80" t="s">
        <v>20</v>
      </c>
      <c r="P80" t="s">
        <v>20</v>
      </c>
      <c r="Q80" t="s">
        <v>20</v>
      </c>
      <c r="R80" t="s">
        <v>20</v>
      </c>
      <c r="S80" t="s">
        <v>20</v>
      </c>
      <c r="T80" t="s">
        <v>20</v>
      </c>
      <c r="U80" t="s">
        <v>20</v>
      </c>
      <c r="V80" t="s">
        <v>20</v>
      </c>
      <c r="W80" t="s">
        <v>20</v>
      </c>
      <c r="X80" t="s">
        <v>20</v>
      </c>
      <c r="Y80" t="s">
        <v>20</v>
      </c>
      <c r="Z80" t="s">
        <v>20</v>
      </c>
      <c r="AA80" t="s">
        <v>20</v>
      </c>
      <c r="AB80" t="s">
        <v>20</v>
      </c>
      <c r="AC80" t="s">
        <v>20</v>
      </c>
      <c r="AD80" t="s">
        <v>20</v>
      </c>
      <c r="AE80" t="s">
        <v>20</v>
      </c>
    </row>
    <row r="81" spans="1:31" x14ac:dyDescent="0.2">
      <c r="A81" s="11">
        <v>77</v>
      </c>
      <c r="B81" t="s">
        <v>20</v>
      </c>
      <c r="C81" t="s">
        <v>20</v>
      </c>
      <c r="D81" t="s">
        <v>20</v>
      </c>
      <c r="E81" t="s">
        <v>20</v>
      </c>
      <c r="F81" t="s">
        <v>20</v>
      </c>
      <c r="G81" t="s">
        <v>20</v>
      </c>
      <c r="H81" t="s">
        <v>20</v>
      </c>
      <c r="I81" t="s">
        <v>20</v>
      </c>
      <c r="J81" t="s">
        <v>20</v>
      </c>
      <c r="K81" t="s">
        <v>20</v>
      </c>
      <c r="L81" t="s">
        <v>20</v>
      </c>
      <c r="M81" t="s">
        <v>20</v>
      </c>
      <c r="N81" t="s">
        <v>20</v>
      </c>
      <c r="O81" t="s">
        <v>20</v>
      </c>
      <c r="P81" t="s">
        <v>20</v>
      </c>
      <c r="Q81" t="s">
        <v>20</v>
      </c>
      <c r="R81" t="s">
        <v>20</v>
      </c>
      <c r="S81" t="s">
        <v>21</v>
      </c>
      <c r="T81" t="s">
        <v>20</v>
      </c>
      <c r="U81" t="s">
        <v>20</v>
      </c>
      <c r="V81" t="s">
        <v>20</v>
      </c>
      <c r="W81" t="s">
        <v>20</v>
      </c>
      <c r="X81" t="s">
        <v>20</v>
      </c>
      <c r="Y81" t="s">
        <v>20</v>
      </c>
      <c r="Z81" t="s">
        <v>20</v>
      </c>
      <c r="AA81" t="s">
        <v>20</v>
      </c>
      <c r="AB81" t="s">
        <v>20</v>
      </c>
      <c r="AC81" t="s">
        <v>20</v>
      </c>
      <c r="AD81" t="s">
        <v>20</v>
      </c>
      <c r="AE81" t="s">
        <v>20</v>
      </c>
    </row>
    <row r="82" spans="1:31" x14ac:dyDescent="0.2">
      <c r="A82" s="11">
        <v>78</v>
      </c>
      <c r="B82" t="s">
        <v>20</v>
      </c>
      <c r="C82" t="s">
        <v>20</v>
      </c>
      <c r="D82" t="s">
        <v>20</v>
      </c>
      <c r="E82" t="s">
        <v>20</v>
      </c>
      <c r="F82" t="s">
        <v>20</v>
      </c>
      <c r="G82" t="s">
        <v>20</v>
      </c>
      <c r="H82" t="s">
        <v>20</v>
      </c>
      <c r="I82" t="s">
        <v>20</v>
      </c>
      <c r="J82" t="s">
        <v>20</v>
      </c>
      <c r="K82" t="s">
        <v>20</v>
      </c>
      <c r="L82" t="s">
        <v>20</v>
      </c>
      <c r="M82" t="s">
        <v>20</v>
      </c>
      <c r="N82" t="s">
        <v>20</v>
      </c>
      <c r="O82" t="s">
        <v>20</v>
      </c>
      <c r="P82" t="s">
        <v>20</v>
      </c>
      <c r="Q82" t="s">
        <v>20</v>
      </c>
      <c r="R82" t="s">
        <v>20</v>
      </c>
      <c r="S82" t="s">
        <v>20</v>
      </c>
      <c r="T82" t="s">
        <v>20</v>
      </c>
      <c r="U82" t="s">
        <v>20</v>
      </c>
      <c r="V82" t="s">
        <v>20</v>
      </c>
      <c r="W82" t="s">
        <v>20</v>
      </c>
      <c r="X82" t="s">
        <v>20</v>
      </c>
      <c r="Y82" t="s">
        <v>20</v>
      </c>
      <c r="Z82" t="s">
        <v>20</v>
      </c>
      <c r="AA82" t="s">
        <v>20</v>
      </c>
      <c r="AB82" t="s">
        <v>20</v>
      </c>
      <c r="AC82" t="s">
        <v>20</v>
      </c>
      <c r="AD82" t="s">
        <v>20</v>
      </c>
      <c r="AE82" t="s">
        <v>20</v>
      </c>
    </row>
    <row r="83" spans="1:31" x14ac:dyDescent="0.2">
      <c r="A83" s="11">
        <v>79</v>
      </c>
      <c r="B83" t="s">
        <v>20</v>
      </c>
      <c r="C83" t="s">
        <v>20</v>
      </c>
      <c r="D83" t="s">
        <v>20</v>
      </c>
      <c r="E83" t="s">
        <v>20</v>
      </c>
      <c r="F83" t="s">
        <v>20</v>
      </c>
      <c r="G83" t="s">
        <v>20</v>
      </c>
      <c r="H83" t="s">
        <v>20</v>
      </c>
      <c r="I83" t="s">
        <v>20</v>
      </c>
      <c r="J83" t="s">
        <v>20</v>
      </c>
      <c r="K83" t="s">
        <v>20</v>
      </c>
      <c r="L83" t="s">
        <v>20</v>
      </c>
      <c r="M83" t="s">
        <v>20</v>
      </c>
      <c r="N83" t="s">
        <v>20</v>
      </c>
      <c r="O83" t="s">
        <v>20</v>
      </c>
      <c r="P83" t="s">
        <v>20</v>
      </c>
      <c r="Q83" t="s">
        <v>20</v>
      </c>
      <c r="R83" t="s">
        <v>20</v>
      </c>
      <c r="S83" t="s">
        <v>20</v>
      </c>
      <c r="T83" t="s">
        <v>20</v>
      </c>
      <c r="U83" t="s">
        <v>20</v>
      </c>
      <c r="V83" t="s">
        <v>20</v>
      </c>
      <c r="W83" t="s">
        <v>20</v>
      </c>
      <c r="X83" t="s">
        <v>20</v>
      </c>
      <c r="Y83" t="s">
        <v>20</v>
      </c>
      <c r="Z83" t="s">
        <v>20</v>
      </c>
      <c r="AA83" t="s">
        <v>20</v>
      </c>
      <c r="AB83" t="s">
        <v>20</v>
      </c>
      <c r="AC83" t="s">
        <v>20</v>
      </c>
      <c r="AD83" t="s">
        <v>20</v>
      </c>
      <c r="AE83" t="s">
        <v>20</v>
      </c>
    </row>
    <row r="84" spans="1:31" x14ac:dyDescent="0.2">
      <c r="A84" s="11">
        <v>80</v>
      </c>
      <c r="B84" t="s">
        <v>20</v>
      </c>
      <c r="C84" t="s">
        <v>20</v>
      </c>
      <c r="D84" t="s">
        <v>20</v>
      </c>
      <c r="E84" t="s">
        <v>20</v>
      </c>
      <c r="F84" t="s">
        <v>20</v>
      </c>
      <c r="G84" t="s">
        <v>20</v>
      </c>
      <c r="H84" t="s">
        <v>20</v>
      </c>
      <c r="I84" t="s">
        <v>20</v>
      </c>
      <c r="J84" t="s">
        <v>20</v>
      </c>
      <c r="K84" t="s">
        <v>20</v>
      </c>
      <c r="L84" t="s">
        <v>20</v>
      </c>
      <c r="M84" t="s">
        <v>20</v>
      </c>
      <c r="N84" t="s">
        <v>20</v>
      </c>
      <c r="O84" t="s">
        <v>20</v>
      </c>
      <c r="P84" t="s">
        <v>20</v>
      </c>
      <c r="Q84" t="s">
        <v>20</v>
      </c>
      <c r="R84" t="s">
        <v>20</v>
      </c>
      <c r="S84" t="s">
        <v>20</v>
      </c>
      <c r="T84" t="s">
        <v>20</v>
      </c>
      <c r="U84" t="s">
        <v>20</v>
      </c>
      <c r="V84" t="s">
        <v>20</v>
      </c>
      <c r="W84" t="s">
        <v>20</v>
      </c>
      <c r="X84" t="s">
        <v>20</v>
      </c>
      <c r="Y84" t="s">
        <v>20</v>
      </c>
      <c r="Z84" t="s">
        <v>20</v>
      </c>
      <c r="AA84" t="s">
        <v>20</v>
      </c>
      <c r="AB84" t="s">
        <v>20</v>
      </c>
      <c r="AC84" t="s">
        <v>20</v>
      </c>
      <c r="AD84" t="s">
        <v>20</v>
      </c>
      <c r="AE84" t="s">
        <v>20</v>
      </c>
    </row>
    <row r="85" spans="1:31" x14ac:dyDescent="0.2">
      <c r="A85" s="11">
        <v>81</v>
      </c>
      <c r="B85" t="s">
        <v>20</v>
      </c>
      <c r="C85" t="s">
        <v>20</v>
      </c>
      <c r="D85" t="s">
        <v>20</v>
      </c>
      <c r="E85" t="s">
        <v>20</v>
      </c>
      <c r="F85" t="s">
        <v>20</v>
      </c>
      <c r="G85" t="s">
        <v>20</v>
      </c>
      <c r="H85" t="s">
        <v>20</v>
      </c>
      <c r="I85" t="s">
        <v>20</v>
      </c>
      <c r="J85" t="s">
        <v>20</v>
      </c>
      <c r="K85" t="s">
        <v>20</v>
      </c>
      <c r="L85" t="s">
        <v>20</v>
      </c>
      <c r="M85" t="s">
        <v>20</v>
      </c>
      <c r="N85" t="s">
        <v>20</v>
      </c>
      <c r="O85" t="s">
        <v>21</v>
      </c>
      <c r="P85" t="s">
        <v>20</v>
      </c>
      <c r="Q85" t="s">
        <v>20</v>
      </c>
      <c r="R85" t="s">
        <v>20</v>
      </c>
      <c r="S85" t="s">
        <v>20</v>
      </c>
      <c r="T85" t="s">
        <v>20</v>
      </c>
      <c r="U85" t="s">
        <v>20</v>
      </c>
      <c r="V85" t="s">
        <v>20</v>
      </c>
      <c r="W85" t="s">
        <v>20</v>
      </c>
      <c r="X85" t="s">
        <v>20</v>
      </c>
      <c r="Y85" t="s">
        <v>20</v>
      </c>
      <c r="Z85" t="s">
        <v>20</v>
      </c>
      <c r="AA85" t="s">
        <v>20</v>
      </c>
      <c r="AB85" t="s">
        <v>20</v>
      </c>
      <c r="AC85" t="s">
        <v>20</v>
      </c>
      <c r="AD85" t="s">
        <v>20</v>
      </c>
      <c r="AE85" t="s">
        <v>20</v>
      </c>
    </row>
    <row r="86" spans="1:31" x14ac:dyDescent="0.2">
      <c r="A86" s="11">
        <v>82</v>
      </c>
      <c r="B86" t="s">
        <v>20</v>
      </c>
      <c r="C86" t="s">
        <v>20</v>
      </c>
      <c r="D86" t="s">
        <v>20</v>
      </c>
      <c r="E86" t="s">
        <v>20</v>
      </c>
      <c r="F86" t="s">
        <v>20</v>
      </c>
      <c r="G86" t="s">
        <v>20</v>
      </c>
      <c r="H86" t="s">
        <v>20</v>
      </c>
      <c r="I86" t="s">
        <v>20</v>
      </c>
      <c r="J86" t="s">
        <v>20</v>
      </c>
      <c r="K86" t="s">
        <v>20</v>
      </c>
      <c r="L86" t="s">
        <v>20</v>
      </c>
      <c r="M86" t="s">
        <v>20</v>
      </c>
      <c r="N86" t="s">
        <v>20</v>
      </c>
      <c r="O86" t="s">
        <v>20</v>
      </c>
      <c r="P86" t="s">
        <v>20</v>
      </c>
      <c r="Q86" t="s">
        <v>20</v>
      </c>
      <c r="R86" t="s">
        <v>20</v>
      </c>
      <c r="S86" t="s">
        <v>20</v>
      </c>
      <c r="T86" t="s">
        <v>20</v>
      </c>
      <c r="U86" t="s">
        <v>20</v>
      </c>
      <c r="V86" t="s">
        <v>20</v>
      </c>
      <c r="W86" t="s">
        <v>20</v>
      </c>
      <c r="X86" t="s">
        <v>20</v>
      </c>
      <c r="Y86" t="s">
        <v>20</v>
      </c>
      <c r="Z86" t="s">
        <v>20</v>
      </c>
      <c r="AA86" t="s">
        <v>20</v>
      </c>
      <c r="AB86" t="s">
        <v>20</v>
      </c>
      <c r="AC86" t="s">
        <v>20</v>
      </c>
      <c r="AD86" t="s">
        <v>20</v>
      </c>
      <c r="AE86" t="s">
        <v>20</v>
      </c>
    </row>
    <row r="87" spans="1:31" x14ac:dyDescent="0.2">
      <c r="A87" s="11">
        <v>83</v>
      </c>
      <c r="B87" t="s">
        <v>20</v>
      </c>
      <c r="C87" t="s">
        <v>20</v>
      </c>
      <c r="D87" t="s">
        <v>20</v>
      </c>
      <c r="E87" t="s">
        <v>20</v>
      </c>
      <c r="F87" t="s">
        <v>20</v>
      </c>
      <c r="G87" t="s">
        <v>20</v>
      </c>
      <c r="H87" t="s">
        <v>20</v>
      </c>
      <c r="I87" t="s">
        <v>20</v>
      </c>
      <c r="J87" t="s">
        <v>20</v>
      </c>
      <c r="K87" t="s">
        <v>20</v>
      </c>
      <c r="L87" t="s">
        <v>20</v>
      </c>
      <c r="M87" t="s">
        <v>20</v>
      </c>
      <c r="N87" t="s">
        <v>20</v>
      </c>
      <c r="O87" t="s">
        <v>20</v>
      </c>
      <c r="P87" t="s">
        <v>20</v>
      </c>
      <c r="Q87" t="s">
        <v>20</v>
      </c>
      <c r="R87" t="s">
        <v>20</v>
      </c>
      <c r="S87" t="s">
        <v>20</v>
      </c>
      <c r="T87" t="s">
        <v>20</v>
      </c>
      <c r="U87" t="s">
        <v>20</v>
      </c>
      <c r="V87" t="s">
        <v>20</v>
      </c>
      <c r="W87" t="s">
        <v>20</v>
      </c>
      <c r="X87" t="s">
        <v>20</v>
      </c>
      <c r="Y87" t="s">
        <v>20</v>
      </c>
      <c r="Z87" t="s">
        <v>20</v>
      </c>
      <c r="AA87" t="s">
        <v>20</v>
      </c>
      <c r="AB87" t="s">
        <v>20</v>
      </c>
      <c r="AC87" t="s">
        <v>20</v>
      </c>
      <c r="AD87" t="s">
        <v>20</v>
      </c>
      <c r="AE87" t="s">
        <v>20</v>
      </c>
    </row>
    <row r="88" spans="1:31" x14ac:dyDescent="0.2">
      <c r="A88" s="11">
        <v>84</v>
      </c>
      <c r="B88" t="s">
        <v>20</v>
      </c>
      <c r="C88" t="s">
        <v>20</v>
      </c>
      <c r="D88" t="s">
        <v>20</v>
      </c>
      <c r="E88" t="s">
        <v>20</v>
      </c>
      <c r="F88" t="s">
        <v>20</v>
      </c>
      <c r="G88" t="s">
        <v>20</v>
      </c>
      <c r="H88" t="s">
        <v>20</v>
      </c>
      <c r="I88" t="s">
        <v>20</v>
      </c>
      <c r="J88" t="s">
        <v>20</v>
      </c>
      <c r="K88" t="s">
        <v>20</v>
      </c>
      <c r="L88" t="s">
        <v>20</v>
      </c>
      <c r="M88" t="s">
        <v>20</v>
      </c>
      <c r="N88" t="s">
        <v>20</v>
      </c>
      <c r="O88" t="s">
        <v>20</v>
      </c>
      <c r="P88" t="s">
        <v>20</v>
      </c>
      <c r="Q88" t="s">
        <v>20</v>
      </c>
      <c r="R88" t="s">
        <v>20</v>
      </c>
      <c r="S88" t="s">
        <v>20</v>
      </c>
      <c r="T88" t="s">
        <v>20</v>
      </c>
      <c r="U88" t="s">
        <v>20</v>
      </c>
      <c r="V88" t="s">
        <v>20</v>
      </c>
      <c r="W88" t="s">
        <v>20</v>
      </c>
      <c r="X88" t="s">
        <v>20</v>
      </c>
      <c r="Y88" t="s">
        <v>20</v>
      </c>
      <c r="Z88" t="s">
        <v>20</v>
      </c>
      <c r="AA88" t="s">
        <v>20</v>
      </c>
      <c r="AB88" t="s">
        <v>20</v>
      </c>
      <c r="AC88" t="s">
        <v>20</v>
      </c>
      <c r="AD88" t="s">
        <v>20</v>
      </c>
      <c r="AE88" t="s">
        <v>20</v>
      </c>
    </row>
    <row r="89" spans="1:31" x14ac:dyDescent="0.2">
      <c r="A89" s="11">
        <v>85</v>
      </c>
      <c r="B89" t="s">
        <v>20</v>
      </c>
      <c r="C89" t="s">
        <v>20</v>
      </c>
      <c r="D89" t="s">
        <v>20</v>
      </c>
      <c r="E89" t="s">
        <v>20</v>
      </c>
      <c r="F89" t="s">
        <v>20</v>
      </c>
      <c r="G89" t="s">
        <v>20</v>
      </c>
      <c r="H89" t="s">
        <v>20</v>
      </c>
      <c r="I89" t="s">
        <v>20</v>
      </c>
      <c r="J89" t="s">
        <v>20</v>
      </c>
      <c r="K89" t="s">
        <v>20</v>
      </c>
      <c r="L89" t="s">
        <v>20</v>
      </c>
      <c r="M89" t="s">
        <v>20</v>
      </c>
      <c r="N89" t="s">
        <v>21</v>
      </c>
      <c r="O89" t="s">
        <v>20</v>
      </c>
      <c r="P89" t="s">
        <v>20</v>
      </c>
      <c r="Q89" t="s">
        <v>20</v>
      </c>
      <c r="R89" t="s">
        <v>20</v>
      </c>
      <c r="S89" t="s">
        <v>20</v>
      </c>
      <c r="T89" t="s">
        <v>20</v>
      </c>
      <c r="U89" t="s">
        <v>20</v>
      </c>
      <c r="V89" t="s">
        <v>20</v>
      </c>
      <c r="W89" t="s">
        <v>20</v>
      </c>
      <c r="X89" t="s">
        <v>20</v>
      </c>
      <c r="Y89" t="s">
        <v>20</v>
      </c>
      <c r="Z89" t="s">
        <v>20</v>
      </c>
      <c r="AA89" t="s">
        <v>20</v>
      </c>
      <c r="AB89" t="s">
        <v>20</v>
      </c>
      <c r="AC89" t="s">
        <v>20</v>
      </c>
      <c r="AD89" t="s">
        <v>20</v>
      </c>
      <c r="AE89" t="s">
        <v>20</v>
      </c>
    </row>
    <row r="90" spans="1:31" x14ac:dyDescent="0.2">
      <c r="A90" s="11">
        <v>86</v>
      </c>
      <c r="B90" t="s">
        <v>20</v>
      </c>
      <c r="C90" t="s">
        <v>20</v>
      </c>
      <c r="D90" t="s">
        <v>20</v>
      </c>
      <c r="E90" t="s">
        <v>20</v>
      </c>
      <c r="F90" t="s">
        <v>20</v>
      </c>
      <c r="G90" t="s">
        <v>20</v>
      </c>
      <c r="H90" t="s">
        <v>20</v>
      </c>
      <c r="I90" t="s">
        <v>20</v>
      </c>
      <c r="J90" t="s">
        <v>20</v>
      </c>
      <c r="K90" t="s">
        <v>20</v>
      </c>
      <c r="L90" t="s">
        <v>20</v>
      </c>
      <c r="M90" t="s">
        <v>20</v>
      </c>
      <c r="N90" t="s">
        <v>20</v>
      </c>
      <c r="O90" t="s">
        <v>20</v>
      </c>
      <c r="P90" t="s">
        <v>20</v>
      </c>
      <c r="Q90" t="s">
        <v>20</v>
      </c>
      <c r="R90" t="s">
        <v>20</v>
      </c>
      <c r="S90" t="s">
        <v>20</v>
      </c>
      <c r="T90" t="s">
        <v>20</v>
      </c>
      <c r="U90" t="s">
        <v>20</v>
      </c>
      <c r="V90" t="s">
        <v>20</v>
      </c>
      <c r="W90" t="s">
        <v>21</v>
      </c>
      <c r="X90" t="s">
        <v>20</v>
      </c>
      <c r="Y90" t="s">
        <v>20</v>
      </c>
      <c r="Z90" t="s">
        <v>20</v>
      </c>
      <c r="AA90" t="s">
        <v>20</v>
      </c>
      <c r="AB90" t="s">
        <v>20</v>
      </c>
      <c r="AC90" t="s">
        <v>20</v>
      </c>
      <c r="AD90" t="s">
        <v>20</v>
      </c>
      <c r="AE90" t="s">
        <v>20</v>
      </c>
    </row>
    <row r="91" spans="1:31" x14ac:dyDescent="0.2">
      <c r="A91" s="11">
        <v>87</v>
      </c>
      <c r="B91" t="s">
        <v>20</v>
      </c>
      <c r="C91" t="s">
        <v>20</v>
      </c>
      <c r="D91" t="s">
        <v>20</v>
      </c>
      <c r="E91" t="s">
        <v>20</v>
      </c>
      <c r="F91" t="s">
        <v>20</v>
      </c>
      <c r="G91" t="s">
        <v>20</v>
      </c>
      <c r="H91" t="s">
        <v>20</v>
      </c>
      <c r="I91" t="s">
        <v>20</v>
      </c>
      <c r="J91" t="s">
        <v>20</v>
      </c>
      <c r="K91" t="s">
        <v>20</v>
      </c>
      <c r="L91" t="s">
        <v>20</v>
      </c>
      <c r="M91" t="s">
        <v>21</v>
      </c>
      <c r="N91" t="s">
        <v>20</v>
      </c>
      <c r="O91" t="s">
        <v>20</v>
      </c>
      <c r="P91" t="s">
        <v>20</v>
      </c>
      <c r="Q91" t="s">
        <v>20</v>
      </c>
      <c r="R91" t="s">
        <v>20</v>
      </c>
      <c r="S91" t="s">
        <v>20</v>
      </c>
      <c r="T91" t="s">
        <v>20</v>
      </c>
      <c r="U91" t="s">
        <v>20</v>
      </c>
      <c r="V91" t="s">
        <v>20</v>
      </c>
      <c r="W91" t="s">
        <v>20</v>
      </c>
      <c r="X91" t="s">
        <v>20</v>
      </c>
      <c r="Y91" t="s">
        <v>20</v>
      </c>
      <c r="Z91" t="s">
        <v>20</v>
      </c>
      <c r="AA91" t="s">
        <v>20</v>
      </c>
      <c r="AB91" t="s">
        <v>20</v>
      </c>
      <c r="AC91" t="s">
        <v>20</v>
      </c>
      <c r="AD91" t="s">
        <v>20</v>
      </c>
      <c r="AE91" t="s">
        <v>20</v>
      </c>
    </row>
    <row r="92" spans="1:31" x14ac:dyDescent="0.2">
      <c r="A92" s="11">
        <v>88</v>
      </c>
      <c r="B92" t="s">
        <v>20</v>
      </c>
      <c r="C92" t="s">
        <v>20</v>
      </c>
      <c r="D92" t="s">
        <v>20</v>
      </c>
      <c r="E92" t="s">
        <v>20</v>
      </c>
      <c r="F92" t="s">
        <v>20</v>
      </c>
      <c r="G92" t="s">
        <v>20</v>
      </c>
      <c r="H92" t="s">
        <v>20</v>
      </c>
      <c r="I92" t="s">
        <v>20</v>
      </c>
      <c r="J92" t="s">
        <v>20</v>
      </c>
      <c r="K92" t="s">
        <v>20</v>
      </c>
      <c r="L92" t="s">
        <v>20</v>
      </c>
      <c r="M92" t="s">
        <v>20</v>
      </c>
      <c r="N92" t="s">
        <v>20</v>
      </c>
      <c r="O92" t="s">
        <v>20</v>
      </c>
      <c r="P92" t="s">
        <v>20</v>
      </c>
      <c r="Q92" t="s">
        <v>20</v>
      </c>
      <c r="R92" t="s">
        <v>20</v>
      </c>
      <c r="S92" t="s">
        <v>20</v>
      </c>
      <c r="T92" t="s">
        <v>20</v>
      </c>
      <c r="U92" t="s">
        <v>20</v>
      </c>
      <c r="V92" t="s">
        <v>20</v>
      </c>
      <c r="W92" t="s">
        <v>20</v>
      </c>
      <c r="X92" t="s">
        <v>20</v>
      </c>
      <c r="Y92" t="s">
        <v>20</v>
      </c>
      <c r="Z92" t="s">
        <v>20</v>
      </c>
      <c r="AA92" t="s">
        <v>20</v>
      </c>
      <c r="AB92" t="s">
        <v>21</v>
      </c>
      <c r="AC92" t="s">
        <v>20</v>
      </c>
      <c r="AD92" t="s">
        <v>20</v>
      </c>
      <c r="AE92" t="s">
        <v>20</v>
      </c>
    </row>
    <row r="93" spans="1:31" x14ac:dyDescent="0.2">
      <c r="A93" s="11">
        <v>89</v>
      </c>
      <c r="B93" t="s">
        <v>20</v>
      </c>
      <c r="C93" t="s">
        <v>20</v>
      </c>
      <c r="D93" t="s">
        <v>20</v>
      </c>
      <c r="E93" t="s">
        <v>20</v>
      </c>
      <c r="F93" t="s">
        <v>20</v>
      </c>
      <c r="G93" t="s">
        <v>20</v>
      </c>
      <c r="H93" t="s">
        <v>20</v>
      </c>
      <c r="I93" t="s">
        <v>20</v>
      </c>
      <c r="J93" t="s">
        <v>20</v>
      </c>
      <c r="K93" t="s">
        <v>20</v>
      </c>
      <c r="L93" t="s">
        <v>20</v>
      </c>
      <c r="M93" t="s">
        <v>20</v>
      </c>
      <c r="N93" t="s">
        <v>20</v>
      </c>
      <c r="O93" t="s">
        <v>20</v>
      </c>
      <c r="P93" t="s">
        <v>20</v>
      </c>
      <c r="Q93" t="s">
        <v>20</v>
      </c>
      <c r="R93" t="s">
        <v>20</v>
      </c>
      <c r="S93" t="s">
        <v>20</v>
      </c>
      <c r="T93" t="s">
        <v>20</v>
      </c>
      <c r="U93" t="s">
        <v>20</v>
      </c>
      <c r="V93" t="s">
        <v>20</v>
      </c>
      <c r="W93" t="s">
        <v>20</v>
      </c>
      <c r="X93" t="s">
        <v>20</v>
      </c>
      <c r="Y93" t="s">
        <v>20</v>
      </c>
      <c r="Z93" t="s">
        <v>20</v>
      </c>
      <c r="AA93" t="s">
        <v>20</v>
      </c>
      <c r="AB93" t="s">
        <v>20</v>
      </c>
      <c r="AC93" t="s">
        <v>20</v>
      </c>
      <c r="AD93" t="s">
        <v>20</v>
      </c>
      <c r="AE93" t="s">
        <v>20</v>
      </c>
    </row>
    <row r="94" spans="1:31" x14ac:dyDescent="0.2">
      <c r="A94" s="11">
        <v>90</v>
      </c>
      <c r="B94" t="s">
        <v>21</v>
      </c>
      <c r="C94" t="s">
        <v>20</v>
      </c>
      <c r="D94" t="s">
        <v>20</v>
      </c>
      <c r="E94" t="s">
        <v>20</v>
      </c>
      <c r="F94" t="s">
        <v>20</v>
      </c>
      <c r="G94" t="s">
        <v>20</v>
      </c>
      <c r="H94" t="s">
        <v>20</v>
      </c>
      <c r="I94" t="s">
        <v>20</v>
      </c>
      <c r="J94" t="s">
        <v>20</v>
      </c>
      <c r="K94" t="s">
        <v>20</v>
      </c>
      <c r="L94" t="s">
        <v>20</v>
      </c>
      <c r="M94" t="s">
        <v>20</v>
      </c>
      <c r="N94" t="s">
        <v>20</v>
      </c>
      <c r="O94" t="s">
        <v>20</v>
      </c>
      <c r="P94" t="s">
        <v>20</v>
      </c>
      <c r="Q94" t="s">
        <v>20</v>
      </c>
      <c r="R94" t="s">
        <v>20</v>
      </c>
      <c r="S94" t="s">
        <v>20</v>
      </c>
      <c r="T94" t="s">
        <v>20</v>
      </c>
      <c r="U94" t="s">
        <v>20</v>
      </c>
      <c r="V94" t="s">
        <v>20</v>
      </c>
      <c r="W94" t="s">
        <v>20</v>
      </c>
      <c r="X94" t="s">
        <v>20</v>
      </c>
      <c r="Y94" t="s">
        <v>20</v>
      </c>
      <c r="Z94" t="s">
        <v>20</v>
      </c>
      <c r="AA94" t="s">
        <v>20</v>
      </c>
      <c r="AB94" t="s">
        <v>20</v>
      </c>
      <c r="AC94" t="s">
        <v>20</v>
      </c>
      <c r="AD94" t="s">
        <v>20</v>
      </c>
      <c r="AE94" t="s">
        <v>20</v>
      </c>
    </row>
    <row r="95" spans="1:31" x14ac:dyDescent="0.2">
      <c r="A95" s="11">
        <v>91</v>
      </c>
      <c r="B95" t="s">
        <v>20</v>
      </c>
      <c r="C95" t="s">
        <v>20</v>
      </c>
      <c r="D95" t="s">
        <v>20</v>
      </c>
      <c r="E95" t="s">
        <v>20</v>
      </c>
      <c r="F95" t="s">
        <v>20</v>
      </c>
      <c r="G95" t="s">
        <v>20</v>
      </c>
      <c r="H95" t="s">
        <v>20</v>
      </c>
      <c r="I95" t="s">
        <v>20</v>
      </c>
      <c r="J95" t="s">
        <v>20</v>
      </c>
      <c r="K95" t="s">
        <v>20</v>
      </c>
      <c r="L95" t="s">
        <v>20</v>
      </c>
      <c r="M95" t="s">
        <v>20</v>
      </c>
      <c r="N95" t="s">
        <v>20</v>
      </c>
      <c r="O95" t="s">
        <v>20</v>
      </c>
      <c r="P95" t="s">
        <v>20</v>
      </c>
      <c r="Q95" t="s">
        <v>20</v>
      </c>
      <c r="R95" t="s">
        <v>20</v>
      </c>
      <c r="S95" t="s">
        <v>21</v>
      </c>
      <c r="T95" t="s">
        <v>20</v>
      </c>
      <c r="U95" t="s">
        <v>20</v>
      </c>
      <c r="V95" t="s">
        <v>20</v>
      </c>
      <c r="W95" t="s">
        <v>20</v>
      </c>
      <c r="X95" t="s">
        <v>20</v>
      </c>
      <c r="Y95" t="s">
        <v>20</v>
      </c>
      <c r="Z95" t="s">
        <v>20</v>
      </c>
      <c r="AA95" t="s">
        <v>20</v>
      </c>
      <c r="AB95" t="s">
        <v>20</v>
      </c>
      <c r="AC95" t="s">
        <v>20</v>
      </c>
      <c r="AD95" t="s">
        <v>20</v>
      </c>
      <c r="AE95" t="s">
        <v>20</v>
      </c>
    </row>
    <row r="96" spans="1:31" x14ac:dyDescent="0.2">
      <c r="A96" s="11">
        <v>92</v>
      </c>
      <c r="B96" t="s">
        <v>20</v>
      </c>
      <c r="C96" t="s">
        <v>20</v>
      </c>
      <c r="D96" t="s">
        <v>20</v>
      </c>
      <c r="E96" t="s">
        <v>20</v>
      </c>
      <c r="F96" t="s">
        <v>20</v>
      </c>
      <c r="G96" t="s">
        <v>20</v>
      </c>
      <c r="H96" t="s">
        <v>20</v>
      </c>
      <c r="I96" t="s">
        <v>20</v>
      </c>
      <c r="J96" t="s">
        <v>20</v>
      </c>
      <c r="K96" t="s">
        <v>20</v>
      </c>
      <c r="L96" t="s">
        <v>20</v>
      </c>
      <c r="M96" t="s">
        <v>21</v>
      </c>
      <c r="N96" t="s">
        <v>20</v>
      </c>
      <c r="O96" t="s">
        <v>20</v>
      </c>
      <c r="P96" t="s">
        <v>20</v>
      </c>
      <c r="Q96" t="s">
        <v>20</v>
      </c>
      <c r="R96" t="s">
        <v>20</v>
      </c>
      <c r="S96" t="s">
        <v>20</v>
      </c>
      <c r="T96" t="s">
        <v>20</v>
      </c>
      <c r="U96" t="s">
        <v>20</v>
      </c>
      <c r="V96" t="s">
        <v>20</v>
      </c>
      <c r="W96" t="s">
        <v>20</v>
      </c>
      <c r="X96" t="s">
        <v>20</v>
      </c>
      <c r="Y96" t="s">
        <v>20</v>
      </c>
      <c r="Z96" t="s">
        <v>20</v>
      </c>
      <c r="AA96" t="s">
        <v>20</v>
      </c>
      <c r="AB96" t="s">
        <v>20</v>
      </c>
      <c r="AC96" t="s">
        <v>20</v>
      </c>
      <c r="AD96" t="s">
        <v>20</v>
      </c>
      <c r="AE96" t="s">
        <v>20</v>
      </c>
    </row>
    <row r="97" spans="1:31" x14ac:dyDescent="0.2">
      <c r="A97" s="11">
        <v>93</v>
      </c>
      <c r="B97" t="s">
        <v>20</v>
      </c>
      <c r="C97" t="s">
        <v>20</v>
      </c>
      <c r="D97" t="s">
        <v>20</v>
      </c>
      <c r="E97" t="s">
        <v>20</v>
      </c>
      <c r="F97" t="s">
        <v>20</v>
      </c>
      <c r="G97" t="s">
        <v>20</v>
      </c>
      <c r="H97" t="s">
        <v>20</v>
      </c>
      <c r="I97" t="s">
        <v>20</v>
      </c>
      <c r="J97" t="s">
        <v>20</v>
      </c>
      <c r="K97" t="s">
        <v>20</v>
      </c>
      <c r="L97" t="s">
        <v>20</v>
      </c>
      <c r="M97" t="s">
        <v>20</v>
      </c>
      <c r="N97" t="s">
        <v>20</v>
      </c>
      <c r="O97" t="s">
        <v>20</v>
      </c>
      <c r="P97" t="s">
        <v>20</v>
      </c>
      <c r="Q97" t="s">
        <v>20</v>
      </c>
      <c r="R97" t="s">
        <v>20</v>
      </c>
      <c r="S97" t="s">
        <v>20</v>
      </c>
      <c r="T97" t="s">
        <v>20</v>
      </c>
      <c r="U97" t="s">
        <v>20</v>
      </c>
      <c r="V97" t="s">
        <v>20</v>
      </c>
      <c r="W97" t="s">
        <v>20</v>
      </c>
      <c r="X97" t="s">
        <v>20</v>
      </c>
      <c r="Y97" t="s">
        <v>20</v>
      </c>
      <c r="Z97" t="s">
        <v>20</v>
      </c>
      <c r="AA97" t="s">
        <v>20</v>
      </c>
      <c r="AB97" t="s">
        <v>20</v>
      </c>
      <c r="AC97" t="s">
        <v>20</v>
      </c>
      <c r="AD97" t="s">
        <v>20</v>
      </c>
      <c r="AE97" t="s">
        <v>20</v>
      </c>
    </row>
    <row r="98" spans="1:31" x14ac:dyDescent="0.2">
      <c r="A98" s="11">
        <v>94</v>
      </c>
      <c r="B98" t="s">
        <v>20</v>
      </c>
      <c r="C98" t="s">
        <v>20</v>
      </c>
      <c r="D98" t="s">
        <v>20</v>
      </c>
      <c r="E98" t="s">
        <v>20</v>
      </c>
      <c r="F98" t="s">
        <v>20</v>
      </c>
      <c r="G98" t="s">
        <v>20</v>
      </c>
      <c r="H98" t="s">
        <v>20</v>
      </c>
      <c r="I98" t="s">
        <v>20</v>
      </c>
      <c r="J98" t="s">
        <v>20</v>
      </c>
      <c r="K98" t="s">
        <v>20</v>
      </c>
      <c r="L98" t="s">
        <v>20</v>
      </c>
      <c r="M98" t="s">
        <v>20</v>
      </c>
      <c r="N98" t="s">
        <v>20</v>
      </c>
      <c r="O98" t="s">
        <v>20</v>
      </c>
      <c r="P98" t="s">
        <v>20</v>
      </c>
      <c r="Q98" t="s">
        <v>20</v>
      </c>
      <c r="R98" t="s">
        <v>20</v>
      </c>
      <c r="S98" t="s">
        <v>21</v>
      </c>
      <c r="T98" t="s">
        <v>20</v>
      </c>
      <c r="U98" t="s">
        <v>20</v>
      </c>
      <c r="V98" t="s">
        <v>20</v>
      </c>
      <c r="W98" t="s">
        <v>20</v>
      </c>
      <c r="X98" t="s">
        <v>20</v>
      </c>
      <c r="Y98" t="s">
        <v>20</v>
      </c>
      <c r="Z98" t="s">
        <v>20</v>
      </c>
      <c r="AA98" t="s">
        <v>20</v>
      </c>
      <c r="AB98" t="s">
        <v>20</v>
      </c>
      <c r="AC98" t="s">
        <v>20</v>
      </c>
      <c r="AD98" t="s">
        <v>20</v>
      </c>
      <c r="AE98" t="s">
        <v>20</v>
      </c>
    </row>
    <row r="99" spans="1:31" x14ac:dyDescent="0.2">
      <c r="A99" s="11">
        <v>95</v>
      </c>
      <c r="B99" t="s">
        <v>20</v>
      </c>
      <c r="C99" t="s">
        <v>20</v>
      </c>
      <c r="D99" t="s">
        <v>20</v>
      </c>
      <c r="E99" t="s">
        <v>20</v>
      </c>
      <c r="F99" t="s">
        <v>20</v>
      </c>
      <c r="G99" t="s">
        <v>20</v>
      </c>
      <c r="H99" t="s">
        <v>20</v>
      </c>
      <c r="I99" t="s">
        <v>20</v>
      </c>
      <c r="J99" t="s">
        <v>20</v>
      </c>
      <c r="K99" t="s">
        <v>20</v>
      </c>
      <c r="L99" t="s">
        <v>20</v>
      </c>
      <c r="M99" t="s">
        <v>20</v>
      </c>
      <c r="N99" t="s">
        <v>20</v>
      </c>
      <c r="O99" t="s">
        <v>20</v>
      </c>
      <c r="P99" t="s">
        <v>20</v>
      </c>
      <c r="Q99" t="s">
        <v>20</v>
      </c>
      <c r="R99" t="s">
        <v>20</v>
      </c>
      <c r="S99" t="s">
        <v>20</v>
      </c>
      <c r="T99" t="s">
        <v>20</v>
      </c>
      <c r="U99" t="s">
        <v>20</v>
      </c>
      <c r="V99" t="s">
        <v>20</v>
      </c>
      <c r="W99" t="s">
        <v>20</v>
      </c>
      <c r="X99" t="s">
        <v>20</v>
      </c>
      <c r="Y99" t="s">
        <v>20</v>
      </c>
      <c r="Z99" t="s">
        <v>20</v>
      </c>
      <c r="AA99" t="s">
        <v>20</v>
      </c>
      <c r="AB99" t="s">
        <v>20</v>
      </c>
      <c r="AC99" t="s">
        <v>20</v>
      </c>
      <c r="AD99" t="s">
        <v>20</v>
      </c>
      <c r="AE99" t="s">
        <v>20</v>
      </c>
    </row>
    <row r="100" spans="1:31" x14ac:dyDescent="0.2">
      <c r="A100" s="11">
        <v>96</v>
      </c>
      <c r="B100" t="s">
        <v>20</v>
      </c>
      <c r="C100" t="s">
        <v>20</v>
      </c>
      <c r="D100" t="s">
        <v>20</v>
      </c>
      <c r="E100" t="s">
        <v>20</v>
      </c>
      <c r="F100" t="s">
        <v>20</v>
      </c>
      <c r="G100" t="s">
        <v>20</v>
      </c>
      <c r="H100" t="s">
        <v>20</v>
      </c>
      <c r="I100" t="s">
        <v>20</v>
      </c>
      <c r="J100" t="s">
        <v>20</v>
      </c>
      <c r="K100" t="s">
        <v>20</v>
      </c>
      <c r="L100" t="s">
        <v>20</v>
      </c>
      <c r="M100" t="s">
        <v>20</v>
      </c>
      <c r="N100" t="s">
        <v>20</v>
      </c>
      <c r="O100" t="s">
        <v>20</v>
      </c>
      <c r="P100" t="s">
        <v>20</v>
      </c>
      <c r="Q100" t="s">
        <v>21</v>
      </c>
      <c r="R100" t="s">
        <v>20</v>
      </c>
      <c r="S100" t="s">
        <v>20</v>
      </c>
      <c r="T100" t="s">
        <v>20</v>
      </c>
      <c r="U100" t="s">
        <v>20</v>
      </c>
      <c r="V100" t="s">
        <v>20</v>
      </c>
      <c r="W100" t="s">
        <v>20</v>
      </c>
      <c r="X100" t="s">
        <v>20</v>
      </c>
      <c r="Y100" t="s">
        <v>20</v>
      </c>
      <c r="Z100" t="s">
        <v>20</v>
      </c>
      <c r="AA100" t="s">
        <v>20</v>
      </c>
      <c r="AB100" t="s">
        <v>20</v>
      </c>
      <c r="AC100" t="s">
        <v>20</v>
      </c>
      <c r="AD100" t="s">
        <v>20</v>
      </c>
      <c r="AE100" t="s">
        <v>20</v>
      </c>
    </row>
    <row r="101" spans="1:31" x14ac:dyDescent="0.2">
      <c r="A101" s="11">
        <v>97</v>
      </c>
      <c r="B101" t="s">
        <v>20</v>
      </c>
      <c r="C101" t="s">
        <v>20</v>
      </c>
      <c r="D101" t="s">
        <v>20</v>
      </c>
      <c r="E101" t="s">
        <v>20</v>
      </c>
      <c r="F101" t="s">
        <v>20</v>
      </c>
      <c r="G101" t="s">
        <v>21</v>
      </c>
      <c r="H101" t="s">
        <v>20</v>
      </c>
      <c r="I101" t="s">
        <v>20</v>
      </c>
      <c r="J101" t="s">
        <v>20</v>
      </c>
      <c r="K101" t="s">
        <v>21</v>
      </c>
      <c r="L101" t="s">
        <v>20</v>
      </c>
      <c r="M101" t="s">
        <v>20</v>
      </c>
      <c r="N101" t="s">
        <v>20</v>
      </c>
      <c r="O101" t="s">
        <v>20</v>
      </c>
      <c r="P101" t="s">
        <v>20</v>
      </c>
      <c r="Q101" t="s">
        <v>20</v>
      </c>
      <c r="R101" t="s">
        <v>20</v>
      </c>
      <c r="S101" t="s">
        <v>20</v>
      </c>
      <c r="T101" t="s">
        <v>20</v>
      </c>
      <c r="U101" t="s">
        <v>20</v>
      </c>
      <c r="V101" t="s">
        <v>20</v>
      </c>
      <c r="W101" t="s">
        <v>20</v>
      </c>
      <c r="X101" t="s">
        <v>20</v>
      </c>
      <c r="Y101" t="s">
        <v>20</v>
      </c>
      <c r="Z101" t="s">
        <v>20</v>
      </c>
      <c r="AA101" t="s">
        <v>20</v>
      </c>
      <c r="AB101" t="s">
        <v>20</v>
      </c>
      <c r="AC101" t="s">
        <v>20</v>
      </c>
      <c r="AD101" t="s">
        <v>20</v>
      </c>
      <c r="AE101" t="s">
        <v>20</v>
      </c>
    </row>
    <row r="102" spans="1:31" x14ac:dyDescent="0.2">
      <c r="A102" s="11">
        <v>98</v>
      </c>
      <c r="B102" t="s">
        <v>20</v>
      </c>
      <c r="C102" t="s">
        <v>20</v>
      </c>
      <c r="D102" t="s">
        <v>20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 t="s">
        <v>20</v>
      </c>
      <c r="K102" t="s">
        <v>20</v>
      </c>
      <c r="L102" t="s">
        <v>20</v>
      </c>
      <c r="M102" t="s">
        <v>20</v>
      </c>
      <c r="N102" t="s">
        <v>20</v>
      </c>
      <c r="O102" t="s">
        <v>20</v>
      </c>
      <c r="P102" t="s">
        <v>20</v>
      </c>
      <c r="Q102" t="s">
        <v>20</v>
      </c>
      <c r="R102" t="s">
        <v>20</v>
      </c>
      <c r="S102" t="s">
        <v>20</v>
      </c>
      <c r="T102" t="s">
        <v>20</v>
      </c>
      <c r="U102" t="s">
        <v>20</v>
      </c>
      <c r="V102" t="s">
        <v>20</v>
      </c>
      <c r="W102" t="s">
        <v>20</v>
      </c>
      <c r="X102" t="s">
        <v>20</v>
      </c>
      <c r="Y102" t="s">
        <v>20</v>
      </c>
      <c r="Z102" t="s">
        <v>20</v>
      </c>
      <c r="AA102" t="s">
        <v>20</v>
      </c>
      <c r="AB102" t="s">
        <v>20</v>
      </c>
      <c r="AC102" t="s">
        <v>20</v>
      </c>
      <c r="AD102" t="s">
        <v>20</v>
      </c>
      <c r="AE102" t="s">
        <v>20</v>
      </c>
    </row>
    <row r="103" spans="1:31" x14ac:dyDescent="0.2">
      <c r="A103" s="11">
        <v>99</v>
      </c>
      <c r="B103" t="s">
        <v>20</v>
      </c>
      <c r="C103" t="s">
        <v>20</v>
      </c>
      <c r="D103" t="s">
        <v>20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 t="s">
        <v>20</v>
      </c>
      <c r="K103" t="s">
        <v>20</v>
      </c>
      <c r="L103" t="s">
        <v>20</v>
      </c>
      <c r="M103" t="s">
        <v>20</v>
      </c>
      <c r="N103" t="s">
        <v>20</v>
      </c>
      <c r="O103" t="s">
        <v>20</v>
      </c>
      <c r="P103" t="s">
        <v>20</v>
      </c>
      <c r="Q103" t="s">
        <v>20</v>
      </c>
      <c r="R103" t="s">
        <v>20</v>
      </c>
      <c r="S103" t="s">
        <v>20</v>
      </c>
      <c r="T103" t="s">
        <v>20</v>
      </c>
      <c r="U103" t="s">
        <v>20</v>
      </c>
      <c r="V103" t="s">
        <v>20</v>
      </c>
      <c r="W103" t="s">
        <v>20</v>
      </c>
      <c r="X103" t="s">
        <v>20</v>
      </c>
      <c r="Y103" t="s">
        <v>20</v>
      </c>
      <c r="Z103" t="s">
        <v>20</v>
      </c>
      <c r="AA103" t="s">
        <v>20</v>
      </c>
      <c r="AB103" t="s">
        <v>20</v>
      </c>
      <c r="AC103" t="s">
        <v>20</v>
      </c>
      <c r="AD103" t="s">
        <v>20</v>
      </c>
      <c r="AE103" t="s">
        <v>20</v>
      </c>
    </row>
    <row r="104" spans="1:31" x14ac:dyDescent="0.2">
      <c r="A104" s="11">
        <v>100</v>
      </c>
      <c r="B104" t="s">
        <v>20</v>
      </c>
      <c r="C104" t="s">
        <v>20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 t="s">
        <v>20</v>
      </c>
      <c r="K104" t="s">
        <v>20</v>
      </c>
      <c r="L104" t="s">
        <v>20</v>
      </c>
      <c r="M104" t="s">
        <v>20</v>
      </c>
      <c r="N104" t="s">
        <v>20</v>
      </c>
      <c r="O104" t="s">
        <v>20</v>
      </c>
      <c r="P104" t="s">
        <v>20</v>
      </c>
      <c r="Q104" t="s">
        <v>20</v>
      </c>
      <c r="R104" t="s">
        <v>20</v>
      </c>
      <c r="S104" t="s">
        <v>20</v>
      </c>
      <c r="T104" t="s">
        <v>20</v>
      </c>
      <c r="U104" t="s">
        <v>20</v>
      </c>
      <c r="V104" t="s">
        <v>20</v>
      </c>
      <c r="W104" t="s">
        <v>20</v>
      </c>
      <c r="X104" t="s">
        <v>20</v>
      </c>
      <c r="Y104" t="s">
        <v>20</v>
      </c>
      <c r="Z104" t="s">
        <v>20</v>
      </c>
      <c r="AA104" t="s">
        <v>20</v>
      </c>
      <c r="AB104" t="s">
        <v>20</v>
      </c>
      <c r="AC104" t="s">
        <v>21</v>
      </c>
      <c r="AD104" t="s">
        <v>20</v>
      </c>
      <c r="AE104" t="s">
        <v>20</v>
      </c>
    </row>
    <row r="106" spans="1:31" x14ac:dyDescent="0.2">
      <c r="A106" s="14">
        <f>AVERAGE(B106:AE106)</f>
        <v>1.8000000000000006E-2</v>
      </c>
      <c r="B106" s="14">
        <f>COUNTIF(B5:B104,"Fail")/100</f>
        <v>0.03</v>
      </c>
      <c r="C106" s="14">
        <f t="shared" ref="C106:AE106" si="0">COUNTIF(C5:C104,"Fail")/100</f>
        <v>0.04</v>
      </c>
      <c r="D106" s="14">
        <f t="shared" si="0"/>
        <v>0.01</v>
      </c>
      <c r="E106" s="14">
        <f t="shared" si="0"/>
        <v>0</v>
      </c>
      <c r="F106" s="14">
        <f t="shared" si="0"/>
        <v>0.01</v>
      </c>
      <c r="G106" s="14">
        <f t="shared" si="0"/>
        <v>0.05</v>
      </c>
      <c r="H106" s="14">
        <f t="shared" si="0"/>
        <v>0.02</v>
      </c>
      <c r="I106" s="14">
        <f t="shared" si="0"/>
        <v>0.01</v>
      </c>
      <c r="J106" s="14">
        <f t="shared" si="0"/>
        <v>0</v>
      </c>
      <c r="K106" s="14">
        <f t="shared" si="0"/>
        <v>0.02</v>
      </c>
      <c r="L106" s="14">
        <f t="shared" si="0"/>
        <v>0.02</v>
      </c>
      <c r="M106" s="14">
        <f t="shared" si="0"/>
        <v>0.03</v>
      </c>
      <c r="N106" s="14">
        <f t="shared" si="0"/>
        <v>0.03</v>
      </c>
      <c r="O106" s="14">
        <f t="shared" si="0"/>
        <v>0.01</v>
      </c>
      <c r="P106" s="14">
        <f t="shared" si="0"/>
        <v>0.01</v>
      </c>
      <c r="Q106" s="14">
        <f t="shared" si="0"/>
        <v>0.02</v>
      </c>
      <c r="R106" s="14">
        <f t="shared" si="0"/>
        <v>0.02</v>
      </c>
      <c r="S106" s="14">
        <f t="shared" si="0"/>
        <v>0.03</v>
      </c>
      <c r="T106" s="14">
        <f t="shared" si="0"/>
        <v>0.02</v>
      </c>
      <c r="U106" s="14">
        <f t="shared" si="0"/>
        <v>0.04</v>
      </c>
      <c r="V106" s="14">
        <f t="shared" si="0"/>
        <v>0.02</v>
      </c>
      <c r="W106" s="14">
        <f t="shared" si="0"/>
        <v>0.01</v>
      </c>
      <c r="X106" s="14">
        <f t="shared" si="0"/>
        <v>0.01</v>
      </c>
      <c r="Y106" s="14">
        <f t="shared" si="0"/>
        <v>0.02</v>
      </c>
      <c r="Z106" s="14">
        <f t="shared" si="0"/>
        <v>0.01</v>
      </c>
      <c r="AA106" s="14">
        <f t="shared" si="0"/>
        <v>0</v>
      </c>
      <c r="AB106" s="14">
        <f t="shared" si="0"/>
        <v>0.02</v>
      </c>
      <c r="AC106" s="14">
        <f t="shared" si="0"/>
        <v>0.01</v>
      </c>
      <c r="AD106" s="14">
        <f t="shared" si="0"/>
        <v>0</v>
      </c>
      <c r="AE106" s="14">
        <f t="shared" si="0"/>
        <v>0.02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workbookViewId="0"/>
  </sheetViews>
  <sheetFormatPr defaultColWidth="8.85546875" defaultRowHeight="12.75" x14ac:dyDescent="0.2"/>
  <cols>
    <col min="1" max="1" width="12" style="3" customWidth="1"/>
    <col min="2" max="2" width="7" bestFit="1" customWidth="1"/>
    <col min="3" max="3" width="6" bestFit="1" customWidth="1"/>
    <col min="4" max="4" width="7.42578125" bestFit="1" customWidth="1"/>
    <col min="5" max="5" width="7.140625" bestFit="1" customWidth="1"/>
    <col min="6" max="6" width="6.28515625" bestFit="1" customWidth="1"/>
    <col min="7" max="7" width="6.42578125" bestFit="1" customWidth="1"/>
  </cols>
  <sheetData>
    <row r="1" spans="1:7" x14ac:dyDescent="0.2">
      <c r="A1" s="8" t="s">
        <v>15</v>
      </c>
      <c r="B1" s="8"/>
    </row>
    <row r="2" spans="1:7" x14ac:dyDescent="0.2">
      <c r="A2" s="12"/>
    </row>
    <row r="3" spans="1:7" ht="13.5" thickBot="1" x14ac:dyDescent="0.25">
      <c r="A3" s="10" t="s">
        <v>16</v>
      </c>
      <c r="B3" s="10" t="s">
        <v>2</v>
      </c>
      <c r="C3" s="10" t="s">
        <v>3</v>
      </c>
      <c r="D3" s="10" t="s">
        <v>14</v>
      </c>
      <c r="E3" s="10" t="s">
        <v>17</v>
      </c>
      <c r="F3" s="10" t="s">
        <v>6</v>
      </c>
      <c r="G3" s="10" t="s">
        <v>1</v>
      </c>
    </row>
    <row r="4" spans="1:7" ht="13.5" thickTop="1" x14ac:dyDescent="0.2">
      <c r="A4" s="5">
        <v>39448</v>
      </c>
      <c r="B4">
        <v>6000</v>
      </c>
      <c r="C4">
        <v>200</v>
      </c>
      <c r="D4">
        <v>720</v>
      </c>
      <c r="E4">
        <v>100</v>
      </c>
      <c r="F4">
        <v>0</v>
      </c>
      <c r="G4" s="1">
        <f t="shared" ref="G4:G35" si="0">SUM(B4:F4)</f>
        <v>7020</v>
      </c>
    </row>
    <row r="5" spans="1:7" x14ac:dyDescent="0.2">
      <c r="A5" s="5">
        <v>39479</v>
      </c>
      <c r="B5">
        <v>7950</v>
      </c>
      <c r="C5">
        <v>220</v>
      </c>
      <c r="D5">
        <v>990</v>
      </c>
      <c r="E5">
        <v>120</v>
      </c>
      <c r="F5">
        <v>0</v>
      </c>
      <c r="G5" s="1">
        <f t="shared" si="0"/>
        <v>9280</v>
      </c>
    </row>
    <row r="6" spans="1:7" x14ac:dyDescent="0.2">
      <c r="A6" s="5">
        <v>39508</v>
      </c>
      <c r="B6">
        <v>8100</v>
      </c>
      <c r="C6">
        <v>250</v>
      </c>
      <c r="D6">
        <v>1320</v>
      </c>
      <c r="E6">
        <v>110</v>
      </c>
      <c r="F6">
        <v>0</v>
      </c>
      <c r="G6" s="1">
        <f t="shared" si="0"/>
        <v>9780</v>
      </c>
    </row>
    <row r="7" spans="1:7" x14ac:dyDescent="0.2">
      <c r="A7" s="5">
        <v>39539</v>
      </c>
      <c r="B7">
        <v>9050</v>
      </c>
      <c r="C7">
        <v>280</v>
      </c>
      <c r="D7">
        <v>1650</v>
      </c>
      <c r="E7">
        <v>120</v>
      </c>
      <c r="F7">
        <v>0</v>
      </c>
      <c r="G7" s="1">
        <f t="shared" si="0"/>
        <v>11100</v>
      </c>
    </row>
    <row r="8" spans="1:7" x14ac:dyDescent="0.2">
      <c r="A8" s="5">
        <v>39569</v>
      </c>
      <c r="B8">
        <v>9900</v>
      </c>
      <c r="C8">
        <v>310</v>
      </c>
      <c r="D8">
        <v>1590</v>
      </c>
      <c r="E8">
        <v>130</v>
      </c>
      <c r="F8">
        <v>0</v>
      </c>
      <c r="G8" s="1">
        <f t="shared" si="0"/>
        <v>11930</v>
      </c>
    </row>
    <row r="9" spans="1:7" x14ac:dyDescent="0.2">
      <c r="A9" s="5">
        <v>39600</v>
      </c>
      <c r="B9">
        <v>10200</v>
      </c>
      <c r="C9">
        <v>300</v>
      </c>
      <c r="D9">
        <v>1620</v>
      </c>
      <c r="E9">
        <v>120</v>
      </c>
      <c r="F9">
        <v>0</v>
      </c>
      <c r="G9" s="1">
        <f t="shared" si="0"/>
        <v>12240</v>
      </c>
    </row>
    <row r="10" spans="1:7" x14ac:dyDescent="0.2">
      <c r="A10" s="5">
        <v>39630</v>
      </c>
      <c r="B10">
        <v>8730</v>
      </c>
      <c r="C10">
        <v>280</v>
      </c>
      <c r="D10">
        <v>1590</v>
      </c>
      <c r="E10">
        <v>140</v>
      </c>
      <c r="F10">
        <v>0</v>
      </c>
      <c r="G10" s="1">
        <f t="shared" si="0"/>
        <v>10740</v>
      </c>
    </row>
    <row r="11" spans="1:7" x14ac:dyDescent="0.2">
      <c r="A11" s="5">
        <v>39661</v>
      </c>
      <c r="B11">
        <v>8140</v>
      </c>
      <c r="C11">
        <v>250</v>
      </c>
      <c r="D11">
        <v>1560</v>
      </c>
      <c r="E11">
        <v>130</v>
      </c>
      <c r="F11">
        <v>0</v>
      </c>
      <c r="G11" s="1">
        <f t="shared" si="0"/>
        <v>10080</v>
      </c>
    </row>
    <row r="12" spans="1:7" x14ac:dyDescent="0.2">
      <c r="A12" s="5">
        <v>39692</v>
      </c>
      <c r="B12">
        <v>6480</v>
      </c>
      <c r="C12">
        <v>230</v>
      </c>
      <c r="D12">
        <v>1590</v>
      </c>
      <c r="E12">
        <v>130</v>
      </c>
      <c r="F12">
        <v>0</v>
      </c>
      <c r="G12" s="1">
        <f t="shared" si="0"/>
        <v>8430</v>
      </c>
    </row>
    <row r="13" spans="1:7" x14ac:dyDescent="0.2">
      <c r="A13" s="5">
        <v>39722</v>
      </c>
      <c r="B13">
        <v>5990</v>
      </c>
      <c r="C13">
        <v>220</v>
      </c>
      <c r="D13">
        <v>1320</v>
      </c>
      <c r="E13">
        <v>120</v>
      </c>
      <c r="F13">
        <v>0</v>
      </c>
      <c r="G13" s="1">
        <f t="shared" si="0"/>
        <v>7650</v>
      </c>
    </row>
    <row r="14" spans="1:7" x14ac:dyDescent="0.2">
      <c r="A14" s="5">
        <v>39753</v>
      </c>
      <c r="B14">
        <v>5320</v>
      </c>
      <c r="C14">
        <v>210</v>
      </c>
      <c r="D14">
        <v>990</v>
      </c>
      <c r="E14">
        <v>130</v>
      </c>
      <c r="F14">
        <v>0</v>
      </c>
      <c r="G14" s="1">
        <f t="shared" si="0"/>
        <v>6650</v>
      </c>
    </row>
    <row r="15" spans="1:7" x14ac:dyDescent="0.2">
      <c r="A15" s="5">
        <v>39783</v>
      </c>
      <c r="B15">
        <v>4640</v>
      </c>
      <c r="C15">
        <v>180</v>
      </c>
      <c r="D15">
        <v>660</v>
      </c>
      <c r="E15">
        <v>140</v>
      </c>
      <c r="F15">
        <v>0</v>
      </c>
      <c r="G15" s="1">
        <f t="shared" si="0"/>
        <v>5620</v>
      </c>
    </row>
    <row r="16" spans="1:7" x14ac:dyDescent="0.2">
      <c r="A16" s="5">
        <v>39814</v>
      </c>
      <c r="B16">
        <v>5980</v>
      </c>
      <c r="C16">
        <v>210</v>
      </c>
      <c r="D16">
        <v>690</v>
      </c>
      <c r="E16">
        <v>140</v>
      </c>
      <c r="F16">
        <v>0</v>
      </c>
      <c r="G16" s="1">
        <f t="shared" si="0"/>
        <v>7020</v>
      </c>
    </row>
    <row r="17" spans="1:7" x14ac:dyDescent="0.2">
      <c r="A17" s="5">
        <v>39845</v>
      </c>
      <c r="B17">
        <v>7620</v>
      </c>
      <c r="C17">
        <v>240</v>
      </c>
      <c r="D17">
        <v>1020</v>
      </c>
      <c r="E17">
        <v>150</v>
      </c>
      <c r="F17">
        <v>0</v>
      </c>
      <c r="G17" s="1">
        <f t="shared" si="0"/>
        <v>9030</v>
      </c>
    </row>
    <row r="18" spans="1:7" x14ac:dyDescent="0.2">
      <c r="A18" s="5">
        <v>39873</v>
      </c>
      <c r="B18">
        <v>8370</v>
      </c>
      <c r="C18">
        <v>250</v>
      </c>
      <c r="D18">
        <v>1290</v>
      </c>
      <c r="E18">
        <v>140</v>
      </c>
      <c r="F18">
        <v>0</v>
      </c>
      <c r="G18" s="1">
        <f t="shared" si="0"/>
        <v>10050</v>
      </c>
    </row>
    <row r="19" spans="1:7" x14ac:dyDescent="0.2">
      <c r="A19" s="5">
        <v>39904</v>
      </c>
      <c r="B19">
        <v>8830</v>
      </c>
      <c r="C19">
        <v>290</v>
      </c>
      <c r="D19">
        <v>1620</v>
      </c>
      <c r="E19">
        <v>150</v>
      </c>
      <c r="F19">
        <v>0</v>
      </c>
      <c r="G19" s="1">
        <f t="shared" si="0"/>
        <v>10890</v>
      </c>
    </row>
    <row r="20" spans="1:7" x14ac:dyDescent="0.2">
      <c r="A20" s="5">
        <v>39934</v>
      </c>
      <c r="B20">
        <v>9310</v>
      </c>
      <c r="C20">
        <v>330</v>
      </c>
      <c r="D20">
        <v>1650</v>
      </c>
      <c r="E20">
        <v>130</v>
      </c>
      <c r="F20">
        <v>0</v>
      </c>
      <c r="G20" s="1">
        <f t="shared" si="0"/>
        <v>11420</v>
      </c>
    </row>
    <row r="21" spans="1:7" x14ac:dyDescent="0.2">
      <c r="A21" s="5">
        <v>39965</v>
      </c>
      <c r="B21">
        <v>10230</v>
      </c>
      <c r="C21">
        <v>310</v>
      </c>
      <c r="D21">
        <v>1590</v>
      </c>
      <c r="E21">
        <v>140</v>
      </c>
      <c r="F21">
        <v>0</v>
      </c>
      <c r="G21" s="1">
        <f t="shared" si="0"/>
        <v>12270</v>
      </c>
    </row>
    <row r="22" spans="1:7" x14ac:dyDescent="0.2">
      <c r="A22" s="5">
        <v>39995</v>
      </c>
      <c r="B22">
        <v>8720</v>
      </c>
      <c r="C22">
        <v>290</v>
      </c>
      <c r="D22">
        <v>1560</v>
      </c>
      <c r="E22">
        <v>150</v>
      </c>
      <c r="F22">
        <v>0</v>
      </c>
      <c r="G22" s="1">
        <f t="shared" si="0"/>
        <v>10720</v>
      </c>
    </row>
    <row r="23" spans="1:7" x14ac:dyDescent="0.2">
      <c r="A23" s="5">
        <v>40026</v>
      </c>
      <c r="B23">
        <v>7710</v>
      </c>
      <c r="C23">
        <v>270</v>
      </c>
      <c r="D23">
        <v>1530</v>
      </c>
      <c r="E23">
        <v>140</v>
      </c>
      <c r="F23">
        <v>0</v>
      </c>
      <c r="G23" s="1">
        <f t="shared" si="0"/>
        <v>9650</v>
      </c>
    </row>
    <row r="24" spans="1:7" x14ac:dyDescent="0.2">
      <c r="A24" s="5">
        <v>40057</v>
      </c>
      <c r="B24">
        <v>6320</v>
      </c>
      <c r="C24">
        <v>250</v>
      </c>
      <c r="D24">
        <v>1590</v>
      </c>
      <c r="E24">
        <v>150</v>
      </c>
      <c r="F24">
        <v>0</v>
      </c>
      <c r="G24" s="1">
        <f t="shared" si="0"/>
        <v>8310</v>
      </c>
    </row>
    <row r="25" spans="1:7" x14ac:dyDescent="0.2">
      <c r="A25" s="5">
        <v>40087</v>
      </c>
      <c r="B25">
        <v>5840</v>
      </c>
      <c r="C25">
        <v>250</v>
      </c>
      <c r="D25">
        <v>1260</v>
      </c>
      <c r="E25">
        <v>160</v>
      </c>
      <c r="F25">
        <v>0</v>
      </c>
      <c r="G25" s="1">
        <f t="shared" si="0"/>
        <v>7510</v>
      </c>
    </row>
    <row r="26" spans="1:7" x14ac:dyDescent="0.2">
      <c r="A26" s="5">
        <v>40118</v>
      </c>
      <c r="B26">
        <v>4960</v>
      </c>
      <c r="C26">
        <v>240</v>
      </c>
      <c r="D26">
        <v>900</v>
      </c>
      <c r="E26">
        <v>150</v>
      </c>
      <c r="F26">
        <v>0</v>
      </c>
      <c r="G26" s="1">
        <f t="shared" si="0"/>
        <v>6250</v>
      </c>
    </row>
    <row r="27" spans="1:7" x14ac:dyDescent="0.2">
      <c r="A27" s="5">
        <v>40148</v>
      </c>
      <c r="B27">
        <v>4350</v>
      </c>
      <c r="C27">
        <v>210</v>
      </c>
      <c r="D27">
        <v>660</v>
      </c>
      <c r="E27">
        <v>150</v>
      </c>
      <c r="F27">
        <v>0</v>
      </c>
      <c r="G27" s="1">
        <f t="shared" si="0"/>
        <v>5370</v>
      </c>
    </row>
    <row r="28" spans="1:7" x14ac:dyDescent="0.2">
      <c r="A28" s="5">
        <v>40179</v>
      </c>
      <c r="B28">
        <v>6020</v>
      </c>
      <c r="C28">
        <v>220</v>
      </c>
      <c r="D28">
        <v>570</v>
      </c>
      <c r="E28">
        <v>160</v>
      </c>
      <c r="F28">
        <v>0</v>
      </c>
      <c r="G28" s="1">
        <f t="shared" si="0"/>
        <v>6970</v>
      </c>
    </row>
    <row r="29" spans="1:7" x14ac:dyDescent="0.2">
      <c r="A29" s="5">
        <v>40210</v>
      </c>
      <c r="B29">
        <v>7920</v>
      </c>
      <c r="C29">
        <v>250</v>
      </c>
      <c r="D29">
        <v>840</v>
      </c>
      <c r="E29">
        <v>150</v>
      </c>
      <c r="F29">
        <v>0</v>
      </c>
      <c r="G29" s="1">
        <f t="shared" si="0"/>
        <v>9160</v>
      </c>
    </row>
    <row r="30" spans="1:7" x14ac:dyDescent="0.2">
      <c r="A30" s="5">
        <v>40238</v>
      </c>
      <c r="B30">
        <v>8430</v>
      </c>
      <c r="C30">
        <v>270</v>
      </c>
      <c r="D30">
        <v>1110</v>
      </c>
      <c r="E30">
        <v>160</v>
      </c>
      <c r="F30">
        <v>0</v>
      </c>
      <c r="G30" s="1">
        <f t="shared" si="0"/>
        <v>9970</v>
      </c>
    </row>
    <row r="31" spans="1:7" x14ac:dyDescent="0.2">
      <c r="A31" s="5">
        <v>40269</v>
      </c>
      <c r="B31">
        <v>9040</v>
      </c>
      <c r="C31">
        <v>310</v>
      </c>
      <c r="D31">
        <v>1500</v>
      </c>
      <c r="E31">
        <v>170</v>
      </c>
      <c r="F31">
        <v>0</v>
      </c>
      <c r="G31" s="1">
        <f t="shared" si="0"/>
        <v>11020</v>
      </c>
    </row>
    <row r="32" spans="1:7" x14ac:dyDescent="0.2">
      <c r="A32" s="5">
        <v>40299</v>
      </c>
      <c r="B32">
        <v>9820</v>
      </c>
      <c r="C32">
        <v>360</v>
      </c>
      <c r="D32">
        <v>1440</v>
      </c>
      <c r="E32">
        <v>160</v>
      </c>
      <c r="F32">
        <v>0</v>
      </c>
      <c r="G32" s="1">
        <f t="shared" si="0"/>
        <v>11780</v>
      </c>
    </row>
    <row r="33" spans="1:7" x14ac:dyDescent="0.2">
      <c r="A33" s="5">
        <v>40330</v>
      </c>
      <c r="B33">
        <v>10370</v>
      </c>
      <c r="C33">
        <v>330</v>
      </c>
      <c r="D33">
        <v>1410</v>
      </c>
      <c r="E33">
        <v>170</v>
      </c>
      <c r="F33">
        <v>0</v>
      </c>
      <c r="G33" s="1">
        <f t="shared" si="0"/>
        <v>12280</v>
      </c>
    </row>
    <row r="34" spans="1:7" x14ac:dyDescent="0.2">
      <c r="A34" s="5">
        <v>40360</v>
      </c>
      <c r="B34">
        <v>9050</v>
      </c>
      <c r="C34">
        <v>310</v>
      </c>
      <c r="D34">
        <v>1440</v>
      </c>
      <c r="E34">
        <v>160</v>
      </c>
      <c r="F34">
        <v>0</v>
      </c>
      <c r="G34" s="1">
        <f t="shared" si="0"/>
        <v>10960</v>
      </c>
    </row>
    <row r="35" spans="1:7" x14ac:dyDescent="0.2">
      <c r="A35" s="5">
        <v>40391</v>
      </c>
      <c r="B35">
        <v>7620</v>
      </c>
      <c r="C35">
        <v>300</v>
      </c>
      <c r="D35">
        <v>1410</v>
      </c>
      <c r="E35">
        <v>170</v>
      </c>
      <c r="F35">
        <v>0</v>
      </c>
      <c r="G35" s="1">
        <f t="shared" si="0"/>
        <v>9500</v>
      </c>
    </row>
    <row r="36" spans="1:7" x14ac:dyDescent="0.2">
      <c r="A36" s="5">
        <v>40422</v>
      </c>
      <c r="B36">
        <v>6420</v>
      </c>
      <c r="C36">
        <v>280</v>
      </c>
      <c r="D36">
        <v>1350</v>
      </c>
      <c r="E36">
        <v>180</v>
      </c>
      <c r="F36">
        <v>0</v>
      </c>
      <c r="G36" s="1">
        <f t="shared" ref="G36:G63" si="1">SUM(B36:F36)</f>
        <v>8230</v>
      </c>
    </row>
    <row r="37" spans="1:7" x14ac:dyDescent="0.2">
      <c r="A37" s="5">
        <v>40452</v>
      </c>
      <c r="B37">
        <v>5890</v>
      </c>
      <c r="C37">
        <v>270</v>
      </c>
      <c r="D37">
        <v>1080</v>
      </c>
      <c r="E37">
        <v>180</v>
      </c>
      <c r="F37">
        <v>0</v>
      </c>
      <c r="G37" s="1">
        <f t="shared" si="1"/>
        <v>7420</v>
      </c>
    </row>
    <row r="38" spans="1:7" x14ac:dyDescent="0.2">
      <c r="A38" s="5">
        <v>40483</v>
      </c>
      <c r="B38">
        <v>5340</v>
      </c>
      <c r="C38">
        <v>260</v>
      </c>
      <c r="D38">
        <v>840</v>
      </c>
      <c r="E38">
        <v>190</v>
      </c>
      <c r="F38">
        <v>0</v>
      </c>
      <c r="G38" s="1">
        <f t="shared" si="1"/>
        <v>6630</v>
      </c>
    </row>
    <row r="39" spans="1:7" x14ac:dyDescent="0.2">
      <c r="A39" s="5">
        <v>40513</v>
      </c>
      <c r="B39">
        <v>4430</v>
      </c>
      <c r="C39">
        <v>230</v>
      </c>
      <c r="D39">
        <v>510</v>
      </c>
      <c r="E39">
        <v>180</v>
      </c>
      <c r="F39">
        <v>0</v>
      </c>
      <c r="G39" s="1">
        <f t="shared" si="1"/>
        <v>5350</v>
      </c>
    </row>
    <row r="40" spans="1:7" x14ac:dyDescent="0.2">
      <c r="A40" s="5">
        <v>40544</v>
      </c>
      <c r="B40">
        <v>6100</v>
      </c>
      <c r="C40">
        <v>250</v>
      </c>
      <c r="D40">
        <v>480</v>
      </c>
      <c r="E40">
        <v>200</v>
      </c>
      <c r="F40">
        <v>0</v>
      </c>
      <c r="G40" s="1">
        <f t="shared" si="1"/>
        <v>7030</v>
      </c>
    </row>
    <row r="41" spans="1:7" x14ac:dyDescent="0.2">
      <c r="A41" s="5">
        <v>40575</v>
      </c>
      <c r="B41">
        <v>8010</v>
      </c>
      <c r="C41">
        <v>270</v>
      </c>
      <c r="D41">
        <v>750</v>
      </c>
      <c r="E41">
        <v>190</v>
      </c>
      <c r="F41">
        <v>0</v>
      </c>
      <c r="G41" s="1">
        <f t="shared" si="1"/>
        <v>9220</v>
      </c>
    </row>
    <row r="42" spans="1:7" x14ac:dyDescent="0.2">
      <c r="A42" s="5">
        <v>40603</v>
      </c>
      <c r="B42">
        <v>8430</v>
      </c>
      <c r="C42">
        <v>280</v>
      </c>
      <c r="D42">
        <v>1140</v>
      </c>
      <c r="E42">
        <v>200</v>
      </c>
      <c r="F42">
        <v>0</v>
      </c>
      <c r="G42" s="1">
        <f t="shared" si="1"/>
        <v>10050</v>
      </c>
    </row>
    <row r="43" spans="1:7" x14ac:dyDescent="0.2">
      <c r="A43" s="5">
        <v>40634</v>
      </c>
      <c r="B43">
        <v>9110</v>
      </c>
      <c r="C43">
        <v>320</v>
      </c>
      <c r="D43">
        <v>1410</v>
      </c>
      <c r="E43">
        <v>210</v>
      </c>
      <c r="F43">
        <v>0</v>
      </c>
      <c r="G43" s="1">
        <f t="shared" si="1"/>
        <v>11050</v>
      </c>
    </row>
    <row r="44" spans="1:7" x14ac:dyDescent="0.2">
      <c r="A44" s="5">
        <v>40664</v>
      </c>
      <c r="B44">
        <v>9730</v>
      </c>
      <c r="C44">
        <v>380</v>
      </c>
      <c r="D44">
        <v>1340</v>
      </c>
      <c r="E44">
        <v>190</v>
      </c>
      <c r="F44">
        <v>0</v>
      </c>
      <c r="G44" s="1">
        <f t="shared" si="1"/>
        <v>11640</v>
      </c>
    </row>
    <row r="45" spans="1:7" x14ac:dyDescent="0.2">
      <c r="A45" s="5">
        <v>40695</v>
      </c>
      <c r="B45">
        <v>10120</v>
      </c>
      <c r="C45">
        <v>360</v>
      </c>
      <c r="D45">
        <v>1360</v>
      </c>
      <c r="E45">
        <v>200</v>
      </c>
      <c r="F45">
        <v>0</v>
      </c>
      <c r="G45" s="1">
        <f t="shared" si="1"/>
        <v>12040</v>
      </c>
    </row>
    <row r="46" spans="1:7" x14ac:dyDescent="0.2">
      <c r="A46" s="5">
        <v>40725</v>
      </c>
      <c r="B46">
        <v>9080</v>
      </c>
      <c r="C46">
        <v>320</v>
      </c>
      <c r="D46">
        <v>1410</v>
      </c>
      <c r="E46">
        <v>200</v>
      </c>
      <c r="F46">
        <v>0</v>
      </c>
      <c r="G46" s="1">
        <f t="shared" si="1"/>
        <v>11010</v>
      </c>
    </row>
    <row r="47" spans="1:7" x14ac:dyDescent="0.2">
      <c r="A47" s="5">
        <v>40756</v>
      </c>
      <c r="B47">
        <v>7820</v>
      </c>
      <c r="C47">
        <v>310</v>
      </c>
      <c r="D47">
        <v>1490</v>
      </c>
      <c r="E47">
        <v>210</v>
      </c>
      <c r="F47">
        <v>0</v>
      </c>
      <c r="G47" s="1">
        <f t="shared" si="1"/>
        <v>9830</v>
      </c>
    </row>
    <row r="48" spans="1:7" x14ac:dyDescent="0.2">
      <c r="A48" s="5">
        <v>40787</v>
      </c>
      <c r="B48">
        <v>6540</v>
      </c>
      <c r="C48">
        <v>300</v>
      </c>
      <c r="D48">
        <v>1310</v>
      </c>
      <c r="E48">
        <v>220</v>
      </c>
      <c r="F48">
        <v>0</v>
      </c>
      <c r="G48" s="1">
        <f t="shared" si="1"/>
        <v>8370</v>
      </c>
    </row>
    <row r="49" spans="1:7" x14ac:dyDescent="0.2">
      <c r="A49" s="5">
        <v>40817</v>
      </c>
      <c r="B49">
        <v>6010</v>
      </c>
      <c r="C49">
        <v>290</v>
      </c>
      <c r="D49">
        <v>980</v>
      </c>
      <c r="E49">
        <v>210</v>
      </c>
      <c r="F49">
        <v>0</v>
      </c>
      <c r="G49" s="1">
        <f t="shared" si="1"/>
        <v>7490</v>
      </c>
    </row>
    <row r="50" spans="1:7" x14ac:dyDescent="0.2">
      <c r="A50" s="5">
        <v>40848</v>
      </c>
      <c r="B50">
        <v>5270</v>
      </c>
      <c r="C50">
        <v>270</v>
      </c>
      <c r="D50">
        <v>770</v>
      </c>
      <c r="E50">
        <v>220</v>
      </c>
      <c r="F50">
        <v>0</v>
      </c>
      <c r="G50" s="1">
        <f t="shared" si="1"/>
        <v>6530</v>
      </c>
    </row>
    <row r="51" spans="1:7" x14ac:dyDescent="0.2">
      <c r="A51" s="5">
        <v>40878</v>
      </c>
      <c r="B51">
        <v>5380</v>
      </c>
      <c r="C51">
        <v>260</v>
      </c>
      <c r="D51">
        <v>430</v>
      </c>
      <c r="E51">
        <v>230</v>
      </c>
      <c r="F51">
        <v>0</v>
      </c>
      <c r="G51" s="1">
        <f t="shared" si="1"/>
        <v>6300</v>
      </c>
    </row>
    <row r="52" spans="1:7" x14ac:dyDescent="0.2">
      <c r="A52" s="5">
        <v>40909</v>
      </c>
      <c r="B52">
        <v>6210</v>
      </c>
      <c r="C52">
        <v>270</v>
      </c>
      <c r="D52">
        <v>400</v>
      </c>
      <c r="E52">
        <v>200</v>
      </c>
      <c r="F52">
        <v>0</v>
      </c>
      <c r="G52" s="1">
        <f t="shared" si="1"/>
        <v>7080</v>
      </c>
    </row>
    <row r="53" spans="1:7" x14ac:dyDescent="0.2">
      <c r="A53" s="5">
        <v>40940</v>
      </c>
      <c r="B53">
        <v>8030</v>
      </c>
      <c r="C53">
        <v>280</v>
      </c>
      <c r="D53">
        <v>750</v>
      </c>
      <c r="E53">
        <v>190</v>
      </c>
      <c r="F53">
        <v>0</v>
      </c>
      <c r="G53" s="1">
        <f t="shared" si="1"/>
        <v>9250</v>
      </c>
    </row>
    <row r="54" spans="1:7" x14ac:dyDescent="0.2">
      <c r="A54" s="5">
        <v>40969</v>
      </c>
      <c r="B54">
        <v>8540</v>
      </c>
      <c r="C54">
        <v>300</v>
      </c>
      <c r="D54">
        <v>970</v>
      </c>
      <c r="E54">
        <v>210</v>
      </c>
      <c r="F54">
        <v>0</v>
      </c>
      <c r="G54" s="1">
        <f t="shared" si="1"/>
        <v>10020</v>
      </c>
    </row>
    <row r="55" spans="1:7" x14ac:dyDescent="0.2">
      <c r="A55" s="5">
        <v>41000</v>
      </c>
      <c r="B55">
        <v>9120</v>
      </c>
      <c r="C55">
        <v>340</v>
      </c>
      <c r="D55">
        <v>1310</v>
      </c>
      <c r="E55">
        <v>220</v>
      </c>
      <c r="F55">
        <v>5</v>
      </c>
      <c r="G55" s="1">
        <f t="shared" si="1"/>
        <v>10995</v>
      </c>
    </row>
    <row r="56" spans="1:7" x14ac:dyDescent="0.2">
      <c r="A56" s="5">
        <v>41030</v>
      </c>
      <c r="B56">
        <v>9570</v>
      </c>
      <c r="C56">
        <v>390</v>
      </c>
      <c r="D56">
        <v>1260</v>
      </c>
      <c r="E56">
        <v>200</v>
      </c>
      <c r="F56">
        <v>16</v>
      </c>
      <c r="G56" s="1">
        <f t="shared" si="1"/>
        <v>11436</v>
      </c>
    </row>
    <row r="57" spans="1:7" x14ac:dyDescent="0.2">
      <c r="A57" s="5">
        <v>41061</v>
      </c>
      <c r="B57">
        <v>10230</v>
      </c>
      <c r="C57">
        <v>380</v>
      </c>
      <c r="D57">
        <v>1240</v>
      </c>
      <c r="E57">
        <v>210</v>
      </c>
      <c r="F57">
        <v>22</v>
      </c>
      <c r="G57" s="1">
        <f t="shared" si="1"/>
        <v>12082</v>
      </c>
    </row>
    <row r="58" spans="1:7" x14ac:dyDescent="0.2">
      <c r="A58" s="5">
        <v>41091</v>
      </c>
      <c r="B58">
        <v>9580</v>
      </c>
      <c r="C58">
        <v>350</v>
      </c>
      <c r="D58">
        <v>1300</v>
      </c>
      <c r="E58">
        <v>230</v>
      </c>
      <c r="F58">
        <v>26</v>
      </c>
      <c r="G58" s="1">
        <f t="shared" si="1"/>
        <v>11486</v>
      </c>
    </row>
    <row r="59" spans="1:7" x14ac:dyDescent="0.2">
      <c r="A59" s="5">
        <v>41122</v>
      </c>
      <c r="B59">
        <v>7680</v>
      </c>
      <c r="C59">
        <v>340</v>
      </c>
      <c r="D59">
        <v>1250</v>
      </c>
      <c r="E59">
        <v>220</v>
      </c>
      <c r="F59">
        <v>14</v>
      </c>
      <c r="G59" s="1">
        <f t="shared" si="1"/>
        <v>9504</v>
      </c>
    </row>
    <row r="60" spans="1:7" x14ac:dyDescent="0.2">
      <c r="A60" s="5">
        <v>41153</v>
      </c>
      <c r="B60">
        <v>6870</v>
      </c>
      <c r="C60">
        <v>320</v>
      </c>
      <c r="D60">
        <v>1210</v>
      </c>
      <c r="E60">
        <v>220</v>
      </c>
      <c r="F60">
        <v>15</v>
      </c>
      <c r="G60" s="1">
        <f t="shared" si="1"/>
        <v>8635</v>
      </c>
    </row>
    <row r="61" spans="1:7" x14ac:dyDescent="0.2">
      <c r="A61" s="5">
        <v>41183</v>
      </c>
      <c r="B61">
        <v>5930</v>
      </c>
      <c r="C61">
        <v>310</v>
      </c>
      <c r="D61">
        <v>970</v>
      </c>
      <c r="E61">
        <v>230</v>
      </c>
      <c r="F61">
        <v>11</v>
      </c>
      <c r="G61" s="1">
        <f t="shared" si="1"/>
        <v>7451</v>
      </c>
    </row>
    <row r="62" spans="1:7" x14ac:dyDescent="0.2">
      <c r="A62" s="5">
        <v>41214</v>
      </c>
      <c r="B62">
        <v>5260</v>
      </c>
      <c r="C62">
        <v>300</v>
      </c>
      <c r="D62">
        <v>650</v>
      </c>
      <c r="E62">
        <v>240</v>
      </c>
      <c r="F62">
        <v>3</v>
      </c>
      <c r="G62" s="1">
        <f t="shared" si="1"/>
        <v>6453</v>
      </c>
    </row>
    <row r="63" spans="1:7" x14ac:dyDescent="0.2">
      <c r="A63" s="5">
        <v>41244</v>
      </c>
      <c r="B63">
        <v>4830</v>
      </c>
      <c r="C63">
        <v>290</v>
      </c>
      <c r="D63">
        <v>300</v>
      </c>
      <c r="E63">
        <v>230</v>
      </c>
      <c r="F63">
        <v>1</v>
      </c>
      <c r="G63" s="1">
        <f t="shared" si="1"/>
        <v>5651</v>
      </c>
    </row>
  </sheetData>
  <phoneticPr fontId="0" type="noConversion"/>
  <printOptions headings="1" gridLines="1"/>
  <pageMargins left="0.75" right="0.75" top="1" bottom="1" header="0.5" footer="0.5"/>
  <pageSetup scale="80" orientation="portrait" horizontalDpi="4294967292" verticalDpi="4294967292"/>
  <headerFooter alignWithMargins="0"/>
  <ignoredErrors>
    <ignoredError sqref="G4:G59 G60:G6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Case_Part 1_1</vt:lpstr>
      <vt:lpstr>Case_Part 1_2</vt:lpstr>
      <vt:lpstr>Case_Part 1_3</vt:lpstr>
      <vt:lpstr>Case_Part 2</vt:lpstr>
      <vt:lpstr>Case_Pro Forma Income Stmt</vt:lpstr>
      <vt:lpstr> Dealer Satisfaction</vt:lpstr>
      <vt:lpstr>End-User Satisfaction</vt:lpstr>
      <vt:lpstr>Mower Test</vt:lpstr>
      <vt:lpstr>Mower Unit Sales</vt:lpstr>
      <vt:lpstr>Tractor Unit Sales</vt:lpstr>
      <vt:lpstr>Industry Mower Total Sales</vt:lpstr>
      <vt:lpstr>Industry Tractor Total Sales</vt:lpstr>
      <vt:lpstr>Unit Production Costs</vt:lpstr>
      <vt:lpstr>Operating &amp; Interest Expenses</vt:lpstr>
    </vt:vector>
  </TitlesOfParts>
  <Company>TEXAS A&amp;M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 COLLEGE OF BUSINESS</dc:creator>
  <cp:lastModifiedBy>Kalpana Sekharan</cp:lastModifiedBy>
  <cp:lastPrinted>1998-10-26T15:24:53Z</cp:lastPrinted>
  <dcterms:created xsi:type="dcterms:W3CDTF">1998-05-18T11:54:22Z</dcterms:created>
  <dcterms:modified xsi:type="dcterms:W3CDTF">2012-11-30T11:01:05Z</dcterms:modified>
</cp:coreProperties>
</file>