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2300"/>
  </bookViews>
  <sheets>
    <sheet name="Info Open Fin Position" sheetId="1" r:id="rId1"/>
    <sheet name="Acquisition Analysis" sheetId="2" r:id="rId2"/>
    <sheet name="Cons Worksheet" sheetId="3" r:id="rId3"/>
    <sheet name="Cons Journal" sheetId="4" r:id="rId4"/>
    <sheet name="Cons Statement FP" sheetId="5" r:id="rId5"/>
  </sheets>
  <calcPr calcId="145621"/>
</workbook>
</file>

<file path=xl/calcChain.xml><?xml version="1.0" encoding="utf-8"?>
<calcChain xmlns="http://schemas.openxmlformats.org/spreadsheetml/2006/main">
  <c r="E14" i="2" l="1"/>
  <c r="E13" i="2"/>
  <c r="D16" i="5" l="1"/>
  <c r="D15" i="5"/>
  <c r="D11" i="5"/>
  <c r="D10" i="5"/>
  <c r="D6" i="5"/>
  <c r="D5" i="5"/>
  <c r="D7" i="5" s="1"/>
  <c r="H18" i="3"/>
  <c r="H17" i="3"/>
  <c r="H16" i="3"/>
  <c r="H15" i="3"/>
  <c r="H12" i="3"/>
  <c r="H11" i="3"/>
  <c r="H10" i="3"/>
  <c r="H8" i="3"/>
  <c r="H7" i="3"/>
  <c r="H6" i="3"/>
  <c r="E17" i="3"/>
  <c r="G16" i="3"/>
  <c r="E7" i="3"/>
  <c r="E6" i="3"/>
  <c r="F8" i="4"/>
  <c r="E7" i="4" s="1"/>
  <c r="E6" i="4"/>
  <c r="E5" i="4"/>
  <c r="D18" i="3"/>
  <c r="D16" i="3"/>
  <c r="D15" i="3"/>
  <c r="C18" i="3"/>
  <c r="C16" i="3"/>
  <c r="C15" i="3"/>
  <c r="D11" i="3"/>
  <c r="D10" i="3"/>
  <c r="C11" i="3"/>
  <c r="C10" i="3"/>
  <c r="D7" i="3"/>
  <c r="D6" i="3"/>
  <c r="C7" i="3"/>
  <c r="C8" i="3" s="1"/>
  <c r="C12" i="3" s="1"/>
  <c r="C6" i="3"/>
  <c r="D8" i="3"/>
  <c r="D12" i="3" s="1"/>
  <c r="F14" i="2"/>
  <c r="F16" i="2" s="1"/>
  <c r="F17" i="2" s="1"/>
  <c r="F17" i="1"/>
  <c r="D17" i="1"/>
  <c r="F12" i="1"/>
  <c r="D12" i="1"/>
  <c r="F7" i="1"/>
  <c r="D7" i="1"/>
  <c r="D17" i="5" l="1"/>
  <c r="D12" i="5"/>
</calcChain>
</file>

<file path=xl/sharedStrings.xml><?xml version="1.0" encoding="utf-8"?>
<sst xmlns="http://schemas.openxmlformats.org/spreadsheetml/2006/main" count="96" uniqueCount="53">
  <si>
    <t>Guerreiro Ltd</t>
  </si>
  <si>
    <t>Katia Ltd</t>
  </si>
  <si>
    <t>$000</t>
  </si>
  <si>
    <t>Assets</t>
  </si>
  <si>
    <t>Other assets</t>
  </si>
  <si>
    <t>Total assets</t>
  </si>
  <si>
    <t>Liabilities</t>
  </si>
  <si>
    <t>Debenture payable</t>
  </si>
  <si>
    <t>Other liabilities</t>
  </si>
  <si>
    <t>Net assets</t>
  </si>
  <si>
    <t>Shareholders' equity</t>
  </si>
  <si>
    <t>Issued capital</t>
  </si>
  <si>
    <t>Retained earnings</t>
  </si>
  <si>
    <t>Total equity</t>
  </si>
  <si>
    <t>Additional information</t>
  </si>
  <si>
    <t xml:space="preserve">(a) </t>
    <phoneticPr fontId="0" type="noConversion"/>
  </si>
  <si>
    <t xml:space="preserve">(b) </t>
    <phoneticPr fontId="0" type="noConversion"/>
  </si>
  <si>
    <t>On 1 April 20X8, Guerreiro Ltd acquired all the issued shares in Katia Ltd for a cash payment of $900,000 and the issue $550,000 in 8% debentures.</t>
  </si>
  <si>
    <t>On 1 April 20X8, the carrying amount of the assets and liabilities of Katia Ltd reflected their fair values.</t>
  </si>
  <si>
    <t>Acquisition analysis:</t>
  </si>
  <si>
    <t>Cost of acquisition of investment in Katia Ltd</t>
  </si>
  <si>
    <t>$</t>
  </si>
  <si>
    <t>Fair value of purchase consideration for 100% of Katia Ltd’s equity</t>
  </si>
  <si>
    <t>Less fair value of identifiable net assets of Katia Ltd</t>
  </si>
  <si>
    <t>Recorded value of equity (equals carrying amount of identifiable net assets)</t>
  </si>
  <si>
    <t>Add/subtract fair value adjustments to identifiable net assets</t>
  </si>
  <si>
    <t>Fair value of identifiable net assets of Katia Ltd acquired</t>
  </si>
  <si>
    <t xml:space="preserve">Goodwill: cost of acquisition &gt; fair value of identifiable net assets </t>
  </si>
  <si>
    <t>Financial statements</t>
  </si>
  <si>
    <t>Consolidation adjustments</t>
  </si>
  <si>
    <t>Debit</t>
  </si>
  <si>
    <t>Credit</t>
  </si>
  <si>
    <t>Group</t>
  </si>
  <si>
    <t>Shareholders’ equity</t>
  </si>
  <si>
    <t>Debentures payable</t>
  </si>
  <si>
    <t>Total liabilities and equity</t>
  </si>
  <si>
    <t>Goodwill</t>
  </si>
  <si>
    <t>Ref</t>
  </si>
  <si>
    <t>Consolidated</t>
  </si>
  <si>
    <t>Guerreiro Ltd Group Consolidation Worksheet at 1 April 20X8</t>
  </si>
  <si>
    <t>Retained earnings 1 April 20X8</t>
  </si>
  <si>
    <t>a</t>
  </si>
  <si>
    <t>Dr.</t>
  </si>
  <si>
    <t>Cr.</t>
  </si>
  <si>
    <t>Consolidation worksheet journal entries for consolidation at 1 April 20X8</t>
  </si>
  <si>
    <t xml:space="preserve">(a) </t>
  </si>
  <si>
    <t xml:space="preserve">Dr </t>
  </si>
  <si>
    <t xml:space="preserve"> Cr </t>
  </si>
  <si>
    <t>Investment in Katia Ltd</t>
  </si>
  <si>
    <t>Guerreiro Ltd Group</t>
  </si>
  <si>
    <t>Consolidated Statement of Financial Position as at 1 April 20X8</t>
  </si>
  <si>
    <t>Statements of Financial Position as at 1 April 20X8</t>
  </si>
  <si>
    <t>Elimination of Guerreiro Ltd's investment in subsidiary asset against the pre-acquisition equity of Katia Ltd acquired at acquisition date, 1 April 20X8, and recognition of goodwill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</si>
</sst>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_);[Red]\(0.00\)"/>
    <numFmt numFmtId="165" formatCode="_(* #,##0_);_(* \(#,##0\);_(* &quot;-&quot;_);_(@_)"/>
    <numFmt numFmtId="166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0"/>
      <name val="Arial"/>
      <family val="2"/>
    </font>
    <font>
      <b/>
      <i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164" fontId="2" fillId="2" borderId="1" xfId="0" applyNumberFormat="1" applyFont="1" applyFill="1" applyBorder="1"/>
    <xf numFmtId="164" fontId="3" fillId="2" borderId="0" xfId="0" applyNumberFormat="1" applyFont="1" applyFill="1" applyAlignment="1"/>
    <xf numFmtId="165" fontId="3" fillId="2" borderId="0" xfId="0" applyNumberFormat="1" applyFont="1" applyFill="1" applyAlignment="1">
      <alignment horizontal="left"/>
    </xf>
    <xf numFmtId="165" fontId="2" fillId="2" borderId="0" xfId="0" applyNumberFormat="1" applyFont="1" applyFill="1"/>
    <xf numFmtId="165" fontId="2" fillId="2" borderId="0" xfId="0" applyNumberFormat="1" applyFont="1" applyFill="1" applyBorder="1"/>
    <xf numFmtId="165" fontId="2" fillId="2" borderId="0" xfId="0" applyNumberFormat="1" applyFont="1" applyFill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Alignment="1">
      <alignment horizontal="centerContinuous"/>
    </xf>
    <xf numFmtId="0" fontId="4" fillId="2" borderId="0" xfId="0" applyFont="1" applyFill="1"/>
    <xf numFmtId="164" fontId="4" fillId="2" borderId="0" xfId="0" applyNumberFormat="1" applyFont="1" applyFill="1"/>
    <xf numFmtId="164" fontId="2" fillId="2" borderId="0" xfId="0" applyNumberFormat="1" applyFont="1" applyFill="1"/>
    <xf numFmtId="164" fontId="2" fillId="2" borderId="2" xfId="0" applyNumberFormat="1" applyFont="1" applyFill="1" applyBorder="1" applyAlignment="1">
      <alignment horizontal="left"/>
    </xf>
    <xf numFmtId="165" fontId="2" fillId="2" borderId="2" xfId="0" applyNumberFormat="1" applyFont="1" applyFill="1" applyBorder="1"/>
    <xf numFmtId="165" fontId="3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left"/>
    </xf>
    <xf numFmtId="165" fontId="4" fillId="2" borderId="0" xfId="0" applyNumberFormat="1" applyFont="1" applyFill="1"/>
    <xf numFmtId="165" fontId="3" fillId="2" borderId="1" xfId="0" quotePrefix="1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/>
    <xf numFmtId="165" fontId="4" fillId="2" borderId="0" xfId="0" applyNumberFormat="1" applyFont="1" applyFill="1" applyBorder="1"/>
    <xf numFmtId="165" fontId="4" fillId="2" borderId="0" xfId="0" applyNumberFormat="1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>
      <alignment horizontal="left" indent="2"/>
    </xf>
    <xf numFmtId="165" fontId="6" fillId="2" borderId="0" xfId="0" applyNumberFormat="1" applyFont="1" applyFill="1"/>
    <xf numFmtId="165" fontId="6" fillId="2" borderId="1" xfId="0" applyNumberFormat="1" applyFont="1" applyFill="1" applyBorder="1"/>
    <xf numFmtId="0" fontId="7" fillId="2" borderId="0" xfId="0" applyFont="1" applyFill="1"/>
    <xf numFmtId="165" fontId="6" fillId="2" borderId="3" xfId="0" applyNumberFormat="1" applyFont="1" applyFill="1" applyBorder="1"/>
    <xf numFmtId="165" fontId="2" fillId="2" borderId="1" xfId="0" quotePrefix="1" applyNumberFormat="1" applyFont="1" applyFill="1" applyBorder="1"/>
    <xf numFmtId="165" fontId="4" fillId="2" borderId="0" xfId="0" quotePrefix="1" applyNumberFormat="1" applyFont="1" applyFill="1" applyBorder="1"/>
    <xf numFmtId="165" fontId="4" fillId="2" borderId="0" xfId="0" quotePrefix="1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>
      <alignment horizontal="center"/>
    </xf>
    <xf numFmtId="0" fontId="8" fillId="2" borderId="1" xfId="0" applyFont="1" applyFill="1" applyBorder="1"/>
    <xf numFmtId="0" fontId="6" fillId="2" borderId="1" xfId="0" applyFont="1" applyFill="1" applyBorder="1"/>
    <xf numFmtId="0" fontId="8" fillId="2" borderId="0" xfId="0" applyFont="1" applyFill="1" applyBorder="1"/>
    <xf numFmtId="0" fontId="6" fillId="2" borderId="0" xfId="0" applyFont="1" applyFill="1" applyBorder="1"/>
    <xf numFmtId="165" fontId="8" fillId="2" borderId="4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 applyBorder="1"/>
    <xf numFmtId="0" fontId="2" fillId="2" borderId="0" xfId="0" applyFont="1" applyFill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indent="1"/>
    </xf>
    <xf numFmtId="165" fontId="3" fillId="2" borderId="1" xfId="0" quotePrefix="1" applyNumberFormat="1" applyFont="1" applyFill="1" applyBorder="1" applyAlignment="1">
      <alignment horizontal="center"/>
    </xf>
    <xf numFmtId="0" fontId="5" fillId="2" borderId="0" xfId="0" applyFont="1" applyFill="1" applyAlignment="1">
      <alignment vertical="top" wrapText="1"/>
    </xf>
    <xf numFmtId="165" fontId="11" fillId="2" borderId="1" xfId="1" applyNumberFormat="1" applyFont="1" applyFill="1" applyBorder="1" applyAlignment="1">
      <alignment horizontal="centerContinuous"/>
    </xf>
    <xf numFmtId="166" fontId="12" fillId="2" borderId="1" xfId="1" applyNumberFormat="1" applyFont="1" applyFill="1" applyBorder="1" applyAlignment="1">
      <alignment horizontal="centerContinuous"/>
    </xf>
    <xf numFmtId="166" fontId="12" fillId="2" borderId="0" xfId="1" applyNumberFormat="1" applyFont="1" applyFill="1"/>
    <xf numFmtId="166" fontId="12" fillId="2" borderId="0" xfId="1" applyNumberFormat="1" applyFont="1" applyFill="1" applyBorder="1" applyAlignment="1">
      <alignment horizontal="centerContinuous"/>
    </xf>
    <xf numFmtId="166" fontId="12" fillId="2" borderId="0" xfId="1" applyNumberFormat="1" applyFont="1" applyFill="1" applyAlignment="1">
      <alignment horizontal="centerContinuous"/>
    </xf>
    <xf numFmtId="165" fontId="12" fillId="2" borderId="0" xfId="1" applyNumberFormat="1" applyFont="1" applyFill="1" applyBorder="1" applyAlignment="1">
      <alignment horizontal="centerContinuous"/>
    </xf>
    <xf numFmtId="165" fontId="12" fillId="2" borderId="0" xfId="1" applyNumberFormat="1" applyFont="1" applyFill="1"/>
    <xf numFmtId="165" fontId="3" fillId="2" borderId="0" xfId="0" applyNumberFormat="1" applyFont="1" applyFill="1" applyBorder="1" applyAlignment="1">
      <alignment horizontal="left"/>
    </xf>
    <xf numFmtId="165" fontId="2" fillId="2" borderId="2" xfId="0" applyNumberFormat="1" applyFont="1" applyFill="1" applyBorder="1" applyAlignment="1">
      <alignment horizontal="left"/>
    </xf>
    <xf numFmtId="165" fontId="3" fillId="2" borderId="2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left"/>
    </xf>
    <xf numFmtId="165" fontId="3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justify" vertical="center"/>
    </xf>
    <xf numFmtId="165" fontId="6" fillId="2" borderId="0" xfId="0" applyNumberFormat="1" applyFont="1" applyFill="1" applyAlignment="1">
      <alignment horizontal="right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indent="2"/>
    </xf>
    <xf numFmtId="165" fontId="6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165" fontId="6" fillId="2" borderId="3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justify"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8" fillId="2" borderId="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/>
    <xf numFmtId="164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>
      <alignment horizontal="left"/>
    </xf>
    <xf numFmtId="165" fontId="2" fillId="2" borderId="1" xfId="0" applyNumberFormat="1" applyFont="1" applyFill="1" applyBorder="1"/>
    <xf numFmtId="0" fontId="10" fillId="2" borderId="0" xfId="0" applyFont="1" applyFill="1"/>
    <xf numFmtId="166" fontId="11" fillId="2" borderId="1" xfId="1" applyNumberFormat="1" applyFont="1" applyFill="1" applyBorder="1"/>
    <xf numFmtId="166" fontId="11" fillId="2" borderId="0" xfId="1" applyNumberFormat="1" applyFont="1" applyFill="1"/>
    <xf numFmtId="165" fontId="4" fillId="2" borderId="0" xfId="0" quotePrefix="1" applyNumberFormat="1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"/>
  <sheetViews>
    <sheetView tabSelected="1" workbookViewId="0">
      <selection activeCell="A18" sqref="A18:F18"/>
    </sheetView>
  </sheetViews>
  <sheetFormatPr defaultRowHeight="15" customHeight="1" x14ac:dyDescent="0.25"/>
  <cols>
    <col min="1" max="1" width="7.7109375" style="23" customWidth="1"/>
    <col min="2" max="2" width="25.140625" style="23" customWidth="1"/>
    <col min="3" max="3" width="9.140625" style="23"/>
    <col min="4" max="6" width="14.7109375" style="23" customWidth="1"/>
    <col min="7" max="16384" width="9.140625" style="23"/>
  </cols>
  <sheetData>
    <row r="1" spans="1:32" s="11" customFormat="1" ht="15" customHeight="1" x14ac:dyDescent="0.25">
      <c r="A1" s="1"/>
      <c r="B1" s="2" t="s">
        <v>51</v>
      </c>
      <c r="C1" s="3"/>
      <c r="D1" s="4"/>
      <c r="E1" s="5"/>
      <c r="F1" s="6"/>
      <c r="G1" s="7"/>
      <c r="H1" s="8"/>
      <c r="I1" s="9"/>
      <c r="J1" s="9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s="11" customFormat="1" ht="15" customHeight="1" x14ac:dyDescent="0.25">
      <c r="B2" s="12"/>
      <c r="C2" s="13"/>
      <c r="D2" s="14" t="s">
        <v>0</v>
      </c>
      <c r="E2" s="15"/>
      <c r="F2" s="14" t="s">
        <v>1</v>
      </c>
      <c r="G2" s="16"/>
      <c r="H2" s="17"/>
      <c r="I2" s="9"/>
      <c r="J2" s="9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s="11" customFormat="1" ht="15" customHeight="1" x14ac:dyDescent="0.25">
      <c r="C3" s="4"/>
      <c r="D3" s="18" t="s">
        <v>2</v>
      </c>
      <c r="E3" s="19"/>
      <c r="F3" s="18" t="s">
        <v>2</v>
      </c>
      <c r="G3" s="7"/>
      <c r="H3" s="17"/>
      <c r="I3" s="9"/>
      <c r="J3" s="9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</row>
    <row r="4" spans="1:32" s="10" customFormat="1" ht="15" customHeight="1" x14ac:dyDescent="0.25">
      <c r="B4" s="20" t="s">
        <v>3</v>
      </c>
      <c r="C4" s="17"/>
      <c r="D4" s="17"/>
      <c r="E4" s="21"/>
      <c r="F4" s="22"/>
      <c r="G4" s="7"/>
      <c r="H4" s="17"/>
      <c r="I4" s="9"/>
      <c r="J4" s="9"/>
    </row>
    <row r="5" spans="1:32" ht="15" customHeight="1" x14ac:dyDescent="0.25">
      <c r="B5" s="24" t="s">
        <v>4</v>
      </c>
      <c r="D5" s="25">
        <v>2000</v>
      </c>
      <c r="E5" s="25"/>
      <c r="F5" s="25">
        <v>1700</v>
      </c>
    </row>
    <row r="6" spans="1:32" ht="15" customHeight="1" x14ac:dyDescent="0.25">
      <c r="B6" s="24" t="s">
        <v>48</v>
      </c>
      <c r="D6" s="26">
        <v>1450</v>
      </c>
      <c r="E6" s="25"/>
      <c r="F6" s="26">
        <v>0</v>
      </c>
    </row>
    <row r="7" spans="1:32" ht="15" customHeight="1" x14ac:dyDescent="0.25">
      <c r="B7" s="23" t="s">
        <v>5</v>
      </c>
      <c r="D7" s="25">
        <f>SUM(D5:D6)</f>
        <v>3450</v>
      </c>
      <c r="E7" s="25"/>
      <c r="F7" s="25">
        <f>SUM(F5:F6)</f>
        <v>1700</v>
      </c>
    </row>
    <row r="8" spans="1:32" ht="15" customHeight="1" x14ac:dyDescent="0.25">
      <c r="D8" s="25"/>
      <c r="E8" s="25"/>
      <c r="F8" s="25"/>
    </row>
    <row r="9" spans="1:32" ht="15" customHeight="1" x14ac:dyDescent="0.25">
      <c r="B9" s="27" t="s">
        <v>6</v>
      </c>
      <c r="D9" s="25"/>
      <c r="E9" s="25"/>
      <c r="F9" s="25"/>
    </row>
    <row r="10" spans="1:32" ht="15" customHeight="1" x14ac:dyDescent="0.25">
      <c r="B10" s="24" t="s">
        <v>7</v>
      </c>
      <c r="D10" s="25">
        <v>550</v>
      </c>
      <c r="E10" s="25"/>
      <c r="F10" s="25">
        <v>0</v>
      </c>
    </row>
    <row r="11" spans="1:32" ht="15" customHeight="1" x14ac:dyDescent="0.25">
      <c r="B11" s="24" t="s">
        <v>8</v>
      </c>
      <c r="D11" s="26">
        <v>1000</v>
      </c>
      <c r="E11" s="25"/>
      <c r="F11" s="25">
        <v>580</v>
      </c>
    </row>
    <row r="12" spans="1:32" ht="15" customHeight="1" thickBot="1" x14ac:dyDescent="0.3">
      <c r="B12" s="23" t="s">
        <v>9</v>
      </c>
      <c r="D12" s="28">
        <f>D7-(SUM(D10:D11))</f>
        <v>1900</v>
      </c>
      <c r="E12" s="25"/>
      <c r="F12" s="28">
        <f>F7-(SUM(F10:F11))</f>
        <v>1120</v>
      </c>
    </row>
    <row r="13" spans="1:32" ht="15" customHeight="1" thickTop="1" x14ac:dyDescent="0.25">
      <c r="D13" s="25"/>
      <c r="E13" s="25"/>
      <c r="F13" s="25"/>
    </row>
    <row r="14" spans="1:32" ht="15" customHeight="1" x14ac:dyDescent="0.25">
      <c r="B14" s="27" t="s">
        <v>10</v>
      </c>
      <c r="D14" s="25"/>
      <c r="E14" s="25"/>
      <c r="F14" s="25"/>
    </row>
    <row r="15" spans="1:32" ht="15" customHeight="1" x14ac:dyDescent="0.25">
      <c r="B15" s="24" t="s">
        <v>11</v>
      </c>
      <c r="D15" s="25">
        <v>1300</v>
      </c>
      <c r="E15" s="25"/>
      <c r="F15" s="25">
        <v>700</v>
      </c>
    </row>
    <row r="16" spans="1:32" ht="15" customHeight="1" x14ac:dyDescent="0.25">
      <c r="B16" s="24" t="s">
        <v>12</v>
      </c>
      <c r="D16" s="25">
        <v>600</v>
      </c>
      <c r="E16" s="25"/>
      <c r="F16" s="25">
        <v>420</v>
      </c>
    </row>
    <row r="17" spans="1:6" ht="15" customHeight="1" thickBot="1" x14ac:dyDescent="0.3">
      <c r="B17" s="23" t="s">
        <v>13</v>
      </c>
      <c r="D17" s="28">
        <f>SUM(D15:D16)</f>
        <v>1900</v>
      </c>
      <c r="E17" s="25"/>
      <c r="F17" s="28">
        <f>SUM(F15:F16)</f>
        <v>1120</v>
      </c>
    </row>
    <row r="18" spans="1:6" ht="15" customHeight="1" thickTop="1" x14ac:dyDescent="0.25">
      <c r="A18" s="34"/>
      <c r="B18" s="34"/>
      <c r="C18" s="34"/>
      <c r="D18" s="26"/>
      <c r="E18" s="26"/>
      <c r="F18" s="26"/>
    </row>
    <row r="19" spans="1:6" ht="15" customHeight="1" x14ac:dyDescent="0.25">
      <c r="D19" s="25"/>
      <c r="E19" s="25"/>
      <c r="F19" s="25"/>
    </row>
    <row r="20" spans="1:6" ht="15" customHeight="1" x14ac:dyDescent="0.25">
      <c r="D20" s="25"/>
      <c r="E20" s="25"/>
      <c r="F20" s="25"/>
    </row>
    <row r="21" spans="1:6" ht="15" customHeight="1" x14ac:dyDescent="0.25">
      <c r="D21" s="25"/>
      <c r="E21" s="25"/>
      <c r="F21" s="25"/>
    </row>
    <row r="22" spans="1:6" ht="15" customHeight="1" x14ac:dyDescent="0.25">
      <c r="D22" s="25"/>
      <c r="E22" s="25"/>
      <c r="F22" s="25"/>
    </row>
    <row r="23" spans="1:6" ht="15" customHeight="1" x14ac:dyDescent="0.25">
      <c r="D23" s="25"/>
      <c r="E23" s="25"/>
      <c r="F23" s="25"/>
    </row>
    <row r="24" spans="1:6" ht="15" customHeight="1" x14ac:dyDescent="0.25">
      <c r="D24" s="25"/>
      <c r="E24" s="25"/>
      <c r="F24" s="25"/>
    </row>
    <row r="25" spans="1:6" ht="15" customHeight="1" x14ac:dyDescent="0.25">
      <c r="D25" s="25"/>
      <c r="E25" s="25"/>
      <c r="F25" s="25"/>
    </row>
    <row r="26" spans="1:6" ht="15" customHeight="1" x14ac:dyDescent="0.25">
      <c r="D26" s="25"/>
      <c r="E26" s="25"/>
      <c r="F26" s="25"/>
    </row>
    <row r="27" spans="1:6" ht="15" customHeight="1" x14ac:dyDescent="0.25">
      <c r="D27" s="25"/>
      <c r="E27" s="25"/>
      <c r="F27" s="25"/>
    </row>
    <row r="28" spans="1:6" ht="15" customHeight="1" x14ac:dyDescent="0.25">
      <c r="D28" s="25"/>
      <c r="E28" s="25"/>
      <c r="F28" s="25"/>
    </row>
    <row r="29" spans="1:6" ht="15" customHeight="1" x14ac:dyDescent="0.25">
      <c r="D29" s="25"/>
      <c r="E29" s="25"/>
      <c r="F29" s="25"/>
    </row>
    <row r="30" spans="1:6" ht="15" customHeight="1" x14ac:dyDescent="0.25">
      <c r="D30" s="25"/>
      <c r="E30" s="25"/>
      <c r="F30" s="25"/>
    </row>
    <row r="31" spans="1:6" ht="15" customHeight="1" x14ac:dyDescent="0.25">
      <c r="D31" s="25"/>
      <c r="E31" s="25"/>
      <c r="F31" s="25"/>
    </row>
    <row r="32" spans="1:6" ht="15" customHeight="1" x14ac:dyDescent="0.25">
      <c r="D32" s="25"/>
      <c r="E32" s="25"/>
      <c r="F32" s="25"/>
    </row>
  </sheetData>
  <pageMargins left="0.7" right="0.7" top="0.75" bottom="0.75" header="0.3" footer="0.3"/>
  <ignoredErrors>
    <ignoredError sqref="D3 F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C15" sqref="C15"/>
    </sheetView>
  </sheetViews>
  <sheetFormatPr defaultRowHeight="15" customHeight="1" x14ac:dyDescent="0.25"/>
  <cols>
    <col min="1" max="1" width="7.7109375" style="23" customWidth="1"/>
    <col min="2" max="2" width="5.7109375" style="23" customWidth="1"/>
    <col min="3" max="3" width="47.85546875" style="23" customWidth="1"/>
    <col min="4" max="6" width="14.7109375" style="23" customWidth="1"/>
    <col min="7" max="16384" width="9.140625" style="23"/>
  </cols>
  <sheetData>
    <row r="1" spans="1:6" ht="15" customHeight="1" x14ac:dyDescent="0.25">
      <c r="B1" s="29" t="s">
        <v>14</v>
      </c>
      <c r="C1" s="29"/>
      <c r="D1" s="32"/>
      <c r="E1" s="32"/>
      <c r="F1" s="32"/>
    </row>
    <row r="2" spans="1:6" ht="15" customHeight="1" x14ac:dyDescent="0.25">
      <c r="B2" s="30"/>
      <c r="C2" s="30"/>
      <c r="D2" s="32"/>
      <c r="E2" s="32"/>
      <c r="F2" s="32"/>
    </row>
    <row r="3" spans="1:6" ht="30" customHeight="1" x14ac:dyDescent="0.25">
      <c r="B3" s="31" t="s">
        <v>15</v>
      </c>
      <c r="C3" s="78" t="s">
        <v>17</v>
      </c>
      <c r="D3" s="78"/>
      <c r="E3" s="78"/>
      <c r="F3" s="78"/>
    </row>
    <row r="4" spans="1:6" ht="15" customHeight="1" x14ac:dyDescent="0.25">
      <c r="B4" s="31" t="s">
        <v>16</v>
      </c>
      <c r="C4" s="78" t="s">
        <v>18</v>
      </c>
      <c r="D4" s="78"/>
      <c r="E4" s="78"/>
      <c r="F4" s="78"/>
    </row>
    <row r="7" spans="1:6" ht="15" customHeight="1" x14ac:dyDescent="0.25">
      <c r="A7" s="34"/>
      <c r="B7" s="34"/>
      <c r="C7" s="33" t="s">
        <v>19</v>
      </c>
      <c r="D7" s="34"/>
      <c r="E7" s="34"/>
      <c r="F7" s="34"/>
    </row>
    <row r="8" spans="1:6" ht="15" customHeight="1" x14ac:dyDescent="0.25">
      <c r="C8" s="35"/>
      <c r="D8" s="36"/>
      <c r="E8" s="37" t="s">
        <v>21</v>
      </c>
      <c r="F8" s="37" t="s">
        <v>21</v>
      </c>
    </row>
    <row r="9" spans="1:6" ht="15" customHeight="1" x14ac:dyDescent="0.25">
      <c r="C9" s="27" t="s">
        <v>20</v>
      </c>
      <c r="E9" s="38"/>
      <c r="F9" s="38"/>
    </row>
    <row r="10" spans="1:6" ht="15" customHeight="1" x14ac:dyDescent="0.25">
      <c r="C10" s="23" t="s">
        <v>22</v>
      </c>
      <c r="E10" s="25"/>
      <c r="F10" s="25">
        <v>1450000</v>
      </c>
    </row>
    <row r="11" spans="1:6" ht="15" customHeight="1" x14ac:dyDescent="0.25">
      <c r="C11" s="27" t="s">
        <v>23</v>
      </c>
      <c r="E11" s="25"/>
      <c r="F11" s="25"/>
    </row>
    <row r="12" spans="1:6" ht="15" customHeight="1" x14ac:dyDescent="0.25">
      <c r="C12" s="23" t="s">
        <v>24</v>
      </c>
      <c r="E12" s="25"/>
      <c r="F12" s="25"/>
    </row>
    <row r="13" spans="1:6" ht="15" customHeight="1" x14ac:dyDescent="0.25">
      <c r="C13" s="24" t="s">
        <v>11</v>
      </c>
      <c r="E13" s="25">
        <f>'Info Open Fin Position'!F15*1000</f>
        <v>700000</v>
      </c>
      <c r="F13" s="25"/>
    </row>
    <row r="14" spans="1:6" ht="15" customHeight="1" x14ac:dyDescent="0.25">
      <c r="C14" s="24" t="s">
        <v>12</v>
      </c>
      <c r="E14" s="26">
        <f>'Info Open Fin Position'!F16*1000</f>
        <v>420000</v>
      </c>
      <c r="F14" s="25">
        <f>SUM(E13:E14)</f>
        <v>1120000</v>
      </c>
    </row>
    <row r="15" spans="1:6" ht="15" customHeight="1" x14ac:dyDescent="0.25">
      <c r="C15" s="23" t="s">
        <v>25</v>
      </c>
      <c r="E15" s="25"/>
      <c r="F15" s="26">
        <v>0</v>
      </c>
    </row>
    <row r="16" spans="1:6" ht="15" customHeight="1" x14ac:dyDescent="0.25">
      <c r="C16" s="23" t="s">
        <v>26</v>
      </c>
      <c r="E16" s="25"/>
      <c r="F16" s="25">
        <f>SUM(F14:F15)</f>
        <v>1120000</v>
      </c>
    </row>
    <row r="17" spans="1:6" ht="15" customHeight="1" thickBot="1" x14ac:dyDescent="0.3">
      <c r="C17" s="23" t="s">
        <v>27</v>
      </c>
      <c r="E17" s="25"/>
      <c r="F17" s="28">
        <f>F10-F16</f>
        <v>330000</v>
      </c>
    </row>
    <row r="18" spans="1:6" ht="15" customHeight="1" thickTop="1" x14ac:dyDescent="0.25">
      <c r="A18" s="34"/>
      <c r="B18" s="34"/>
      <c r="C18" s="34"/>
      <c r="D18" s="34"/>
      <c r="E18" s="34"/>
      <c r="F18" s="34"/>
    </row>
  </sheetData>
  <mergeCells count="2">
    <mergeCell ref="C3:F3"/>
    <mergeCell ref="C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B2" sqref="B2:D4"/>
    </sheetView>
  </sheetViews>
  <sheetFormatPr defaultRowHeight="15" customHeight="1" x14ac:dyDescent="0.25"/>
  <cols>
    <col min="1" max="1" width="9.140625" style="23"/>
    <col min="2" max="2" width="29.85546875" style="23" customWidth="1"/>
    <col min="3" max="5" width="14.7109375" style="23" customWidth="1"/>
    <col min="6" max="6" width="5.7109375" style="23" customWidth="1"/>
    <col min="7" max="8" width="14.7109375" style="23" customWidth="1"/>
    <col min="9" max="16384" width="9.140625" style="23"/>
  </cols>
  <sheetData>
    <row r="1" spans="1:25" s="4" customFormat="1" ht="15" customHeight="1" x14ac:dyDescent="0.25">
      <c r="A1" s="5"/>
      <c r="B1" s="53" t="s">
        <v>39</v>
      </c>
      <c r="C1" s="5"/>
      <c r="D1" s="19"/>
      <c r="E1" s="32"/>
      <c r="F1" s="32"/>
      <c r="G1" s="32"/>
      <c r="H1" s="19"/>
      <c r="I1" s="17"/>
      <c r="J1" s="17"/>
      <c r="K1" s="17"/>
      <c r="L1" s="17"/>
      <c r="M1" s="17"/>
      <c r="N1" s="21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</row>
    <row r="2" spans="1:25" s="4" customFormat="1" ht="15" customHeight="1" x14ac:dyDescent="0.25">
      <c r="A2" s="13"/>
      <c r="B2" s="54"/>
      <c r="C2" s="80" t="s">
        <v>28</v>
      </c>
      <c r="D2" s="80"/>
      <c r="E2" s="79" t="s">
        <v>29</v>
      </c>
      <c r="F2" s="79"/>
      <c r="G2" s="79"/>
      <c r="H2" s="55" t="s">
        <v>32</v>
      </c>
      <c r="I2" s="21"/>
      <c r="J2" s="21"/>
      <c r="K2" s="56"/>
      <c r="L2" s="21"/>
      <c r="M2" s="21"/>
      <c r="N2" s="21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25" s="4" customFormat="1" ht="15" customHeight="1" x14ac:dyDescent="0.25">
      <c r="B3" s="57"/>
      <c r="C3" s="58" t="s">
        <v>0</v>
      </c>
      <c r="D3" s="58" t="s">
        <v>1</v>
      </c>
      <c r="E3" s="59" t="s">
        <v>30</v>
      </c>
      <c r="F3" s="60" t="s">
        <v>37</v>
      </c>
      <c r="G3" s="58" t="s">
        <v>31</v>
      </c>
      <c r="H3" s="58" t="s">
        <v>38</v>
      </c>
      <c r="I3" s="21"/>
      <c r="J3" s="21"/>
      <c r="K3" s="56"/>
      <c r="L3" s="21"/>
      <c r="M3" s="21"/>
      <c r="N3" s="21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spans="1:25" s="4" customFormat="1" ht="15" customHeight="1" x14ac:dyDescent="0.25">
      <c r="B4" s="57"/>
      <c r="C4" s="18" t="s">
        <v>2</v>
      </c>
      <c r="D4" s="18" t="s">
        <v>2</v>
      </c>
      <c r="E4" s="18" t="s">
        <v>2</v>
      </c>
      <c r="F4" s="42"/>
      <c r="G4" s="18" t="s">
        <v>2</v>
      </c>
      <c r="H4" s="18" t="s">
        <v>2</v>
      </c>
      <c r="I4" s="21"/>
      <c r="J4" s="56"/>
      <c r="K4" s="56"/>
      <c r="L4" s="21"/>
      <c r="M4" s="21"/>
      <c r="N4" s="21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5" customHeight="1" x14ac:dyDescent="0.25">
      <c r="B5" s="61" t="s">
        <v>33</v>
      </c>
      <c r="C5" s="62"/>
      <c r="D5" s="62"/>
      <c r="E5" s="62"/>
      <c r="F5" s="63"/>
      <c r="G5" s="62"/>
      <c r="H5" s="62"/>
    </row>
    <row r="6" spans="1:25" ht="15" customHeight="1" x14ac:dyDescent="0.25">
      <c r="B6" s="64" t="s">
        <v>11</v>
      </c>
      <c r="C6" s="62">
        <f>'Info Open Fin Position'!D15</f>
        <v>1300</v>
      </c>
      <c r="D6" s="62">
        <f>'Info Open Fin Position'!F15</f>
        <v>700</v>
      </c>
      <c r="E6" s="62">
        <f>'Cons Journal'!E5</f>
        <v>700</v>
      </c>
      <c r="F6" s="63" t="s">
        <v>41</v>
      </c>
      <c r="G6" s="62"/>
      <c r="H6" s="62">
        <f>C6+D6+G6-E6</f>
        <v>1300</v>
      </c>
    </row>
    <row r="7" spans="1:25" ht="15" customHeight="1" x14ac:dyDescent="0.25">
      <c r="B7" s="64" t="s">
        <v>40</v>
      </c>
      <c r="C7" s="65">
        <f>'Info Open Fin Position'!D16</f>
        <v>600</v>
      </c>
      <c r="D7" s="65">
        <f>'Info Open Fin Position'!F16</f>
        <v>420</v>
      </c>
      <c r="E7" s="62">
        <f>'Cons Journal'!E6</f>
        <v>420</v>
      </c>
      <c r="F7" s="63" t="s">
        <v>41</v>
      </c>
      <c r="G7" s="62"/>
      <c r="H7" s="65">
        <f>C7+D7+G7-E7</f>
        <v>600</v>
      </c>
    </row>
    <row r="8" spans="1:25" ht="15" customHeight="1" x14ac:dyDescent="0.25">
      <c r="B8" s="66" t="s">
        <v>13</v>
      </c>
      <c r="C8" s="62">
        <f>SUM(C6:C7)</f>
        <v>1900</v>
      </c>
      <c r="D8" s="62">
        <f>SUM(D6:D7)</f>
        <v>1120</v>
      </c>
      <c r="E8" s="62"/>
      <c r="F8" s="63"/>
      <c r="G8" s="62"/>
      <c r="H8" s="62">
        <f>SUM(H6:H7)</f>
        <v>1900</v>
      </c>
    </row>
    <row r="9" spans="1:25" ht="15" customHeight="1" x14ac:dyDescent="0.25">
      <c r="B9" s="61" t="s">
        <v>6</v>
      </c>
      <c r="C9" s="62"/>
      <c r="D9" s="62"/>
      <c r="E9" s="62"/>
      <c r="F9" s="63"/>
      <c r="G9" s="62"/>
      <c r="H9" s="62"/>
    </row>
    <row r="10" spans="1:25" ht="15" customHeight="1" x14ac:dyDescent="0.25">
      <c r="B10" s="64" t="s">
        <v>34</v>
      </c>
      <c r="C10" s="62">
        <f>'Info Open Fin Position'!D10</f>
        <v>550</v>
      </c>
      <c r="D10" s="62">
        <f>'Info Open Fin Position'!F10</f>
        <v>0</v>
      </c>
      <c r="E10" s="62"/>
      <c r="F10" s="63"/>
      <c r="G10" s="62"/>
      <c r="H10" s="62">
        <f>C10+D10+G10-E10</f>
        <v>550</v>
      </c>
    </row>
    <row r="11" spans="1:25" ht="15" customHeight="1" x14ac:dyDescent="0.25">
      <c r="B11" s="64" t="s">
        <v>8</v>
      </c>
      <c r="C11" s="62">
        <f>'Info Open Fin Position'!D11</f>
        <v>1000</v>
      </c>
      <c r="D11" s="62">
        <f>'Info Open Fin Position'!F11</f>
        <v>580</v>
      </c>
      <c r="E11" s="62"/>
      <c r="F11" s="63"/>
      <c r="G11" s="62"/>
      <c r="H11" s="62">
        <f>C11+D11+G11-E11</f>
        <v>1580</v>
      </c>
    </row>
    <row r="12" spans="1:25" ht="15" customHeight="1" thickBot="1" x14ac:dyDescent="0.3">
      <c r="B12" s="66" t="s">
        <v>35</v>
      </c>
      <c r="C12" s="67">
        <f>SUM(C8:C11)</f>
        <v>3450</v>
      </c>
      <c r="D12" s="67">
        <f>SUM(D8:D11)</f>
        <v>1700</v>
      </c>
      <c r="E12" s="62"/>
      <c r="F12" s="63"/>
      <c r="G12" s="62"/>
      <c r="H12" s="67">
        <f>SUM(H8:H11)</f>
        <v>4030</v>
      </c>
    </row>
    <row r="13" spans="1:25" ht="15" customHeight="1" thickTop="1" x14ac:dyDescent="0.25">
      <c r="B13" s="66"/>
      <c r="C13" s="62"/>
      <c r="D13" s="62"/>
      <c r="E13" s="62"/>
      <c r="F13" s="63"/>
      <c r="G13" s="62"/>
      <c r="H13" s="62"/>
    </row>
    <row r="14" spans="1:25" ht="15" customHeight="1" x14ac:dyDescent="0.25">
      <c r="B14" s="61" t="s">
        <v>3</v>
      </c>
      <c r="C14" s="62"/>
      <c r="D14" s="62"/>
      <c r="E14" s="62"/>
      <c r="F14" s="63"/>
      <c r="G14" s="62"/>
      <c r="H14" s="62"/>
    </row>
    <row r="15" spans="1:25" ht="15" customHeight="1" x14ac:dyDescent="0.25">
      <c r="B15" s="64" t="s">
        <v>4</v>
      </c>
      <c r="C15" s="62">
        <f>'Info Open Fin Position'!D5</f>
        <v>2000</v>
      </c>
      <c r="D15" s="62">
        <f>'Info Open Fin Position'!F5</f>
        <v>1700</v>
      </c>
      <c r="E15" s="62"/>
      <c r="F15" s="63"/>
      <c r="G15" s="62"/>
      <c r="H15" s="62">
        <f>C15+D15+E15-G15</f>
        <v>3700</v>
      </c>
    </row>
    <row r="16" spans="1:25" ht="15" customHeight="1" x14ac:dyDescent="0.25">
      <c r="B16" s="64" t="s">
        <v>48</v>
      </c>
      <c r="C16" s="62">
        <f>'Info Open Fin Position'!D6</f>
        <v>1450</v>
      </c>
      <c r="D16" s="62">
        <f>'Info Open Fin Position'!F6</f>
        <v>0</v>
      </c>
      <c r="E16" s="62"/>
      <c r="F16" s="63" t="s">
        <v>41</v>
      </c>
      <c r="G16" s="62">
        <f>'Cons Journal'!F8</f>
        <v>1450</v>
      </c>
      <c r="H16" s="62">
        <f>C16+D16+E16-G16</f>
        <v>0</v>
      </c>
    </row>
    <row r="17" spans="1:8" ht="15" customHeight="1" x14ac:dyDescent="0.25">
      <c r="B17" s="64" t="s">
        <v>36</v>
      </c>
      <c r="C17" s="62">
        <v>0</v>
      </c>
      <c r="D17" s="62">
        <v>0</v>
      </c>
      <c r="E17" s="62">
        <f>'Cons Journal'!E7</f>
        <v>330</v>
      </c>
      <c r="F17" s="63" t="s">
        <v>41</v>
      </c>
      <c r="G17" s="62"/>
      <c r="H17" s="62">
        <f>C17+D17+E17-G17</f>
        <v>330</v>
      </c>
    </row>
    <row r="18" spans="1:8" ht="15" customHeight="1" thickBot="1" x14ac:dyDescent="0.3">
      <c r="B18" s="66" t="s">
        <v>5</v>
      </c>
      <c r="C18" s="67">
        <f>SUM(C15:C17)</f>
        <v>3450</v>
      </c>
      <c r="D18" s="67">
        <f>SUM(D15:D17)</f>
        <v>1700</v>
      </c>
      <c r="E18" s="62"/>
      <c r="F18" s="63"/>
      <c r="G18" s="62"/>
      <c r="H18" s="67">
        <f>SUM(H15:H17)</f>
        <v>4030</v>
      </c>
    </row>
    <row r="19" spans="1:8" ht="15" customHeight="1" thickTop="1" x14ac:dyDescent="0.25">
      <c r="A19" s="36"/>
      <c r="B19" s="68"/>
      <c r="C19" s="69"/>
      <c r="D19" s="69"/>
      <c r="E19" s="69"/>
      <c r="F19" s="70"/>
      <c r="G19" s="69"/>
      <c r="H19" s="69"/>
    </row>
    <row r="20" spans="1:8" ht="15" customHeight="1" x14ac:dyDescent="0.25">
      <c r="A20" s="71"/>
      <c r="B20" s="71"/>
      <c r="C20" s="71"/>
      <c r="D20" s="71"/>
      <c r="E20" s="71"/>
      <c r="F20" s="71"/>
      <c r="G20" s="71"/>
      <c r="H20" s="71"/>
    </row>
  </sheetData>
  <mergeCells count="2">
    <mergeCell ref="E2:G2"/>
    <mergeCell ref="C2:D2"/>
  </mergeCells>
  <pageMargins left="0.7" right="0.7" top="0.75" bottom="0.75" header="0.3" footer="0.3"/>
  <ignoredErrors>
    <ignoredError sqref="C4:E4 G4:H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workbookViewId="0">
      <selection activeCell="C4" sqref="C4:D4"/>
    </sheetView>
  </sheetViews>
  <sheetFormatPr defaultRowHeight="15" customHeight="1" x14ac:dyDescent="0.25"/>
  <cols>
    <col min="1" max="1" width="7.7109375" style="23" customWidth="1"/>
    <col min="2" max="2" width="5.7109375" style="23" customWidth="1"/>
    <col min="3" max="3" width="48" style="23" customWidth="1"/>
    <col min="4" max="4" width="9.140625" style="23"/>
    <col min="5" max="6" width="14.7109375" style="23" customWidth="1"/>
    <col min="7" max="16384" width="9.140625" style="23"/>
  </cols>
  <sheetData>
    <row r="1" spans="1:18" s="77" customFormat="1" ht="15" customHeight="1" x14ac:dyDescent="0.25">
      <c r="A1" s="76"/>
      <c r="B1" s="39" t="s">
        <v>44</v>
      </c>
      <c r="C1" s="46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s="77" customFormat="1" ht="15" customHeight="1" x14ac:dyDescent="0.25">
      <c r="B2" s="40"/>
      <c r="C2" s="40"/>
      <c r="D2" s="40"/>
      <c r="E2" s="41" t="s">
        <v>42</v>
      </c>
      <c r="F2" s="41" t="s">
        <v>43</v>
      </c>
      <c r="G2" s="49"/>
      <c r="H2" s="50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s="77" customFormat="1" ht="15" customHeight="1" x14ac:dyDescent="0.25">
      <c r="B3" s="40"/>
      <c r="C3" s="40"/>
      <c r="D3" s="40"/>
      <c r="E3" s="44" t="s">
        <v>2</v>
      </c>
      <c r="F3" s="44" t="s">
        <v>2</v>
      </c>
      <c r="G3" s="49"/>
      <c r="H3" s="50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18" s="48" customFormat="1" ht="45" customHeight="1" x14ac:dyDescent="0.25">
      <c r="B4" s="45" t="s">
        <v>45</v>
      </c>
      <c r="C4" s="81" t="s">
        <v>52</v>
      </c>
      <c r="D4" s="81"/>
      <c r="E4" s="51"/>
      <c r="F4" s="51"/>
      <c r="G4" s="49"/>
      <c r="H4" s="50"/>
    </row>
    <row r="5" spans="1:18" s="48" customFormat="1" ht="15" customHeight="1" x14ac:dyDescent="0.25">
      <c r="B5" s="9" t="s">
        <v>46</v>
      </c>
      <c r="C5" s="9" t="s">
        <v>11</v>
      </c>
      <c r="D5" s="9"/>
      <c r="E5" s="52">
        <f>'Info Open Fin Position'!F15</f>
        <v>700</v>
      </c>
      <c r="F5" s="52"/>
    </row>
    <row r="6" spans="1:18" s="48" customFormat="1" ht="15" customHeight="1" x14ac:dyDescent="0.25">
      <c r="B6" s="9" t="s">
        <v>46</v>
      </c>
      <c r="C6" s="9" t="s">
        <v>40</v>
      </c>
      <c r="D6" s="9"/>
      <c r="E6" s="52">
        <f>'Info Open Fin Position'!F16</f>
        <v>420</v>
      </c>
      <c r="F6" s="52"/>
    </row>
    <row r="7" spans="1:18" s="48" customFormat="1" ht="15" customHeight="1" x14ac:dyDescent="0.25">
      <c r="B7" s="9" t="s">
        <v>46</v>
      </c>
      <c r="C7" s="9" t="s">
        <v>36</v>
      </c>
      <c r="D7" s="9"/>
      <c r="E7" s="52">
        <f>F8-(SUM(E5:E6))</f>
        <v>330</v>
      </c>
      <c r="F7" s="52"/>
    </row>
    <row r="8" spans="1:18" s="48" customFormat="1" ht="15" customHeight="1" x14ac:dyDescent="0.25">
      <c r="B8" s="43" t="s">
        <v>47</v>
      </c>
      <c r="C8" s="43" t="s">
        <v>48</v>
      </c>
      <c r="D8" s="43"/>
      <c r="E8" s="52"/>
      <c r="F8" s="52">
        <f>'Info Open Fin Position'!D6</f>
        <v>1450</v>
      </c>
    </row>
    <row r="9" spans="1:18" ht="15" customHeight="1" x14ac:dyDescent="0.25">
      <c r="A9" s="34"/>
      <c r="B9" s="34"/>
      <c r="C9" s="34"/>
      <c r="D9" s="34"/>
      <c r="E9" s="34"/>
      <c r="F9" s="34"/>
    </row>
  </sheetData>
  <mergeCells count="1">
    <mergeCell ref="C4:D4"/>
  </mergeCells>
  <pageMargins left="0.7" right="0.7" top="0.75" bottom="0.75" header="0.3" footer="0.3"/>
  <ignoredErrors>
    <ignoredError sqref="E3:F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"/>
  <sheetViews>
    <sheetView workbookViewId="0">
      <selection activeCell="D3" sqref="D3"/>
    </sheetView>
  </sheetViews>
  <sheetFormatPr defaultRowHeight="15" customHeight="1" x14ac:dyDescent="0.25"/>
  <cols>
    <col min="1" max="1" width="7.7109375" style="23" customWidth="1"/>
    <col min="2" max="2" width="29.85546875" style="23" customWidth="1"/>
    <col min="3" max="4" width="14.7109375" style="23" customWidth="1"/>
    <col min="5" max="16384" width="9.140625" style="23"/>
  </cols>
  <sheetData>
    <row r="1" spans="1:32" ht="15" customHeight="1" x14ac:dyDescent="0.25">
      <c r="B1" s="75" t="s">
        <v>49</v>
      </c>
    </row>
    <row r="2" spans="1:32" s="11" customFormat="1" ht="15" customHeight="1" x14ac:dyDescent="0.25">
      <c r="A2" s="1"/>
      <c r="B2" s="72" t="s">
        <v>50</v>
      </c>
      <c r="C2" s="73"/>
      <c r="D2" s="74"/>
      <c r="E2" s="5"/>
      <c r="F2" s="19"/>
      <c r="G2" s="7"/>
      <c r="H2" s="8"/>
      <c r="I2" s="9"/>
      <c r="J2" s="9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s="11" customFormat="1" ht="15" customHeight="1" x14ac:dyDescent="0.25">
      <c r="C3" s="4"/>
      <c r="D3" s="18" t="s">
        <v>2</v>
      </c>
      <c r="E3" s="7"/>
      <c r="F3" s="17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2" s="10" customFormat="1" ht="15" customHeight="1" x14ac:dyDescent="0.25">
      <c r="B4" s="20" t="s">
        <v>3</v>
      </c>
      <c r="C4" s="17"/>
      <c r="D4" s="22"/>
      <c r="E4" s="7"/>
      <c r="F4" s="17"/>
      <c r="G4" s="9"/>
      <c r="H4" s="9"/>
    </row>
    <row r="5" spans="1:32" ht="15" customHeight="1" x14ac:dyDescent="0.25">
      <c r="B5" s="24" t="s">
        <v>4</v>
      </c>
      <c r="D5" s="25">
        <f>'Cons Worksheet'!H15</f>
        <v>3700</v>
      </c>
    </row>
    <row r="6" spans="1:32" ht="15" customHeight="1" x14ac:dyDescent="0.25">
      <c r="B6" s="24" t="s">
        <v>36</v>
      </c>
      <c r="D6" s="26">
        <f>'Cons Worksheet'!H17</f>
        <v>330</v>
      </c>
    </row>
    <row r="7" spans="1:32" ht="15" customHeight="1" thickBot="1" x14ac:dyDescent="0.3">
      <c r="B7" s="23" t="s">
        <v>5</v>
      </c>
      <c r="D7" s="28">
        <f>SUM(D5:D6)</f>
        <v>4030</v>
      </c>
    </row>
    <row r="8" spans="1:32" ht="15" customHeight="1" thickTop="1" x14ac:dyDescent="0.25">
      <c r="D8" s="25"/>
    </row>
    <row r="9" spans="1:32" ht="15" customHeight="1" x14ac:dyDescent="0.25">
      <c r="B9" s="27" t="s">
        <v>6</v>
      </c>
      <c r="D9" s="25"/>
    </row>
    <row r="10" spans="1:32" ht="15" customHeight="1" x14ac:dyDescent="0.25">
      <c r="B10" s="24" t="s">
        <v>7</v>
      </c>
      <c r="D10" s="25">
        <f>'Cons Worksheet'!H10</f>
        <v>550</v>
      </c>
    </row>
    <row r="11" spans="1:32" ht="15" customHeight="1" x14ac:dyDescent="0.25">
      <c r="B11" s="24" t="s">
        <v>8</v>
      </c>
      <c r="D11" s="25">
        <f>'Cons Worksheet'!H11</f>
        <v>1580</v>
      </c>
    </row>
    <row r="12" spans="1:32" ht="15" customHeight="1" thickBot="1" x14ac:dyDescent="0.3">
      <c r="B12" s="23" t="s">
        <v>9</v>
      </c>
      <c r="D12" s="28">
        <f>D7-(SUM(D10:D11))</f>
        <v>1900</v>
      </c>
    </row>
    <row r="13" spans="1:32" ht="15" customHeight="1" thickTop="1" x14ac:dyDescent="0.25">
      <c r="D13" s="25"/>
    </row>
    <row r="14" spans="1:32" ht="15" customHeight="1" x14ac:dyDescent="0.25">
      <c r="B14" s="27" t="s">
        <v>10</v>
      </c>
      <c r="D14" s="25"/>
    </row>
    <row r="15" spans="1:32" ht="15" customHeight="1" x14ac:dyDescent="0.25">
      <c r="B15" s="24" t="s">
        <v>11</v>
      </c>
      <c r="D15" s="25">
        <f>'Cons Worksheet'!H6</f>
        <v>1300</v>
      </c>
    </row>
    <row r="16" spans="1:32" ht="15" customHeight="1" x14ac:dyDescent="0.25">
      <c r="B16" s="24" t="s">
        <v>12</v>
      </c>
      <c r="D16" s="25">
        <f>'Cons Worksheet'!H7</f>
        <v>600</v>
      </c>
    </row>
    <row r="17" spans="2:4" ht="15" customHeight="1" thickBot="1" x14ac:dyDescent="0.3">
      <c r="B17" s="23" t="s">
        <v>13</v>
      </c>
      <c r="D17" s="28">
        <f>SUM(D15:D16)</f>
        <v>1900</v>
      </c>
    </row>
    <row r="18" spans="2:4" ht="15" customHeight="1" thickTop="1" x14ac:dyDescent="0.25">
      <c r="D18" s="36"/>
    </row>
  </sheetData>
  <pageMargins left="0.7" right="0.7" top="0.75" bottom="0.75" header="0.3" footer="0.3"/>
  <ignoredErrors>
    <ignoredError sqref="D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 Open Fin Position</vt:lpstr>
      <vt:lpstr>Acquisition Analysis</vt:lpstr>
      <vt:lpstr>Cons Worksheet</vt:lpstr>
      <vt:lpstr>Cons Journal</vt:lpstr>
      <vt:lpstr>Cons Statement FP</vt:lpstr>
    </vt:vector>
  </TitlesOfParts>
  <Company>RMIT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Keet</dc:creator>
  <cp:lastModifiedBy>Peter Keet</cp:lastModifiedBy>
  <dcterms:created xsi:type="dcterms:W3CDTF">2016-07-16T08:54:49Z</dcterms:created>
  <dcterms:modified xsi:type="dcterms:W3CDTF">2016-09-02T16:45:39Z</dcterms:modified>
</cp:coreProperties>
</file>