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20" windowWidth="27795" windowHeight="12585" activeTab="1"/>
  </bookViews>
  <sheets>
    <sheet name="Acquisition analysis" sheetId="1" r:id="rId1"/>
    <sheet name="Cons Journal" sheetId="2" r:id="rId2"/>
  </sheets>
  <calcPr calcId="145621"/>
</workbook>
</file>

<file path=xl/calcChain.xml><?xml version="1.0" encoding="utf-8"?>
<calcChain xmlns="http://schemas.openxmlformats.org/spreadsheetml/2006/main">
  <c r="D50" i="2" l="1"/>
  <c r="D48" i="2"/>
  <c r="D46" i="2"/>
  <c r="D44" i="2"/>
  <c r="D42" i="2"/>
  <c r="D40" i="2"/>
  <c r="F36" i="2"/>
  <c r="F35" i="2"/>
  <c r="E34" i="2"/>
  <c r="D30" i="2"/>
  <c r="D29" i="2"/>
  <c r="D28" i="2"/>
  <c r="D27" i="2"/>
  <c r="F19" i="2"/>
  <c r="E18" i="2"/>
  <c r="E17" i="2"/>
  <c r="F8" i="2"/>
  <c r="E6" i="2"/>
  <c r="E5" i="2"/>
  <c r="F14" i="2"/>
  <c r="E30" i="1"/>
  <c r="E29" i="1"/>
  <c r="E28" i="1"/>
  <c r="E31" i="1"/>
  <c r="F29" i="1"/>
  <c r="F28" i="1"/>
  <c r="F30" i="1"/>
  <c r="D32" i="1"/>
  <c r="E18" i="1"/>
  <c r="E17" i="1"/>
  <c r="F18" i="1" s="1"/>
  <c r="F19" i="1" s="1"/>
  <c r="F8" i="1"/>
  <c r="E7" i="2" l="1"/>
  <c r="F31" i="1"/>
  <c r="F32" i="1" s="1"/>
  <c r="E32" i="1"/>
</calcChain>
</file>

<file path=xl/sharedStrings.xml><?xml version="1.0" encoding="utf-8"?>
<sst xmlns="http://schemas.openxmlformats.org/spreadsheetml/2006/main" count="99" uniqueCount="60">
  <si>
    <t>Additional information</t>
  </si>
  <si>
    <t xml:space="preserve">(a) </t>
    <phoneticPr fontId="0" type="noConversion"/>
  </si>
  <si>
    <t xml:space="preserve">(c) </t>
  </si>
  <si>
    <t xml:space="preserve">(d) </t>
  </si>
  <si>
    <t>Issued capital</t>
  </si>
  <si>
    <t xml:space="preserve">(e) </t>
  </si>
  <si>
    <t xml:space="preserve">Goodwill: cost of acquisition &gt; fair value of identifiable net assets </t>
  </si>
  <si>
    <t>On 1 July 20X3, Branco Ltd acquired all the ordinary issued shares of Sensus Ltd for a cash payment of $6,400,000.</t>
  </si>
  <si>
    <t xml:space="preserve">(b) </t>
  </si>
  <si>
    <t>At acquisition date, the fair value of the shareholders' equity of Sensus Ltd was:</t>
  </si>
  <si>
    <t>$000</t>
  </si>
  <si>
    <t>The recoverable amount of goodwill relating to the purchase of Sensus Ltd by Branco Ltd was assessed to be $1,200,000 on 30 June 20X6, and reassessed to be $800,000 on 30 June 20X7.</t>
  </si>
  <si>
    <t>Acquisition analysis:</t>
  </si>
  <si>
    <t>Cost of acquisition of investment in Sensus Ltd</t>
  </si>
  <si>
    <t>Fair value of purchase consideration for 100% of Sensus Ltd’s equity</t>
  </si>
  <si>
    <t>Retained earnings</t>
  </si>
  <si>
    <t>Fair value of equity (equals fair value of identifiable net assets)</t>
  </si>
  <si>
    <t>Sensus Ltd has a contract to supply products to the Cuban market. The company must provide regular financial statements to Cuban authorities that comply with generally accepted accounting principles as they exist in Cuba. A depreciation rate of 8% for plant and equipment must be used in accounts supplied to Cuban authorities. The financial statements provided to Cuban authorities are also submitted by Sensus Ltd to</t>
  </si>
  <si>
    <t>Branco Ltd for consolidation purposes. In accordance with AASB 116 Property, Plant and Equipment, Branco Ltd uses a 20% rate of depreciation in its own separate accounts for similar items of plant and equipment. The 20% rate is also appropriate for the consolidated financial statements.</t>
  </si>
  <si>
    <t>The differences in depreciation expense for the plant and equipment of Sensus Ltd for the four years since its acquisition are as follows:</t>
  </si>
  <si>
    <t>Depreciation</t>
  </si>
  <si>
    <t>Difference</t>
  </si>
  <si>
    <t>Year ending</t>
  </si>
  <si>
    <t>30 June 20X4</t>
  </si>
  <si>
    <t>30 June 20X5</t>
  </si>
  <si>
    <t>30 June 20X6</t>
  </si>
  <si>
    <t>30 June 20X7</t>
  </si>
  <si>
    <t>Dr.</t>
  </si>
  <si>
    <t>Cr.</t>
  </si>
  <si>
    <t xml:space="preserve">(a) </t>
  </si>
  <si>
    <t xml:space="preserve">Dr </t>
  </si>
  <si>
    <t xml:space="preserve"> Cr </t>
  </si>
  <si>
    <t>Goodwill</t>
  </si>
  <si>
    <t>Impairment loss - goodwill</t>
  </si>
  <si>
    <t>Accumulated impairment loss - goodwill</t>
  </si>
  <si>
    <t>Consolidation worksheet journal entries for consolidation at 30 June 20X7</t>
  </si>
  <si>
    <t>Elimination of Branco Ltd's investment in subsidiary asset  against the pre-acquisition equity of Sensus Ltd acquired at 1 July 20X3, and recognition of goodwill</t>
  </si>
  <si>
    <t>Retained earnings 1 July 20X6</t>
  </si>
  <si>
    <t>Investment in Sensus Ltd</t>
  </si>
  <si>
    <t>Less fair value of identifiable net assets of Sensus Ltd at acquisition date</t>
  </si>
  <si>
    <t>Adjustment to the depreciation of plant and equipment recorded by Sensus Ltd, to align the depreciation charged with the accounting policies of the Branco Ltd group/parent company and AASB accounting standards.</t>
  </si>
  <si>
    <t>Accumulated depreciation - Plant and equipment</t>
  </si>
  <si>
    <t>Depreciation expense - Plant and equipment</t>
  </si>
  <si>
    <t>Explanations:</t>
  </si>
  <si>
    <t>AASB127.24 requires the consolidated financial report to be prepared using uniform accounting policies for similar transactions and other events in similar circumstances. The financial statements provided by the Cuban subsidiary, Sensus Ltd, to its parent company, Branco Ltd, for consolidation purposes, were prepared using different depreciation policies for plant and equipment, from that used by Branco Ltd and the Branco Ltd group. Sensus Ltd prepared its financial statements using an annual depreciation rate of 8% for its plant and equipment, as required by Cuban generally accepted accounting principles. However, Branco Ltd uses an annual depreciation rate of 20% for its plant and equipment in its own separate accounts and in the consolidated accounts of the Branco Ltd group. Therefore adjustments must be made to the depreciation recorded by Sensus Ltd, such that it is based on an annual depreciation rate of 20%, in order to achieve uniformity in accounting policies when preparing the consolidated financial report.</t>
  </si>
  <si>
    <t>Retained earnings 1 July 20X6* (390,000 + 420,000 + 360,000)</t>
  </si>
  <si>
    <t>*</t>
  </si>
  <si>
    <t>Recognition of goodwill impairment loss relating to previous period (20X5-20X6) of $200,000, (i.e., writing down goodwill from $1,400,000 to $1,200,000, and recognition of goodwill impairment loss relating to the current period (20X6-20X7) of $400,000,</t>
  </si>
  <si>
    <t>(i.e., writing down goodwill from $1,200,000 to $800,000)</t>
  </si>
  <si>
    <t>Depreciation Adjustment</t>
  </si>
  <si>
    <t>The adjustments relating to depreciation expense in previous reporting periods must be made to the opening balance of retained earnings at 1 July 20X6:</t>
  </si>
  <si>
    <t>Recognition of tax effect relating to depreciation adjustment attributable to aligning the accounting policies of Sensus Ltd with the accounting policies of the Branco Ltd group/parent company and AASB accounting standards.</t>
  </si>
  <si>
    <t>Assume that the applicable Cuban tax rate is 40%</t>
  </si>
  <si>
    <t>Deferred tax asset</t>
  </si>
  <si>
    <t>Calculations:</t>
  </si>
  <si>
    <t>x  Cuban tax rate</t>
  </si>
  <si>
    <t>Income tax expense</t>
  </si>
  <si>
    <t>Deferred tax asset*</t>
  </si>
  <si>
    <t>Retained earnings 1 July 20X6*</t>
  </si>
  <si>
    <t>Income tax expense*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</si>
</sst>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_(* #,##0_);_(* \(#,##0\);_(* &quot;-&quot;_);_(@_)"/>
    <numFmt numFmtId="165" formatCode="_(* #,##0_);_(* \(#,##0\);_(* &quot;-&quot;??_);_(@_)"/>
  </numFmts>
  <fonts count="13" x14ac:knownFonts="1">
    <font>
      <sz val="11"/>
      <color theme="1"/>
      <name val="Calibri"/>
      <family val="2"/>
      <scheme val="minor"/>
    </font>
    <font>
      <sz val="11"/>
      <color theme="1"/>
      <name val="Calibri"/>
      <family val="2"/>
      <scheme val="minor"/>
    </font>
    <font>
      <sz val="11"/>
      <color theme="1"/>
      <name val="Times New Roman"/>
      <family val="1"/>
    </font>
    <font>
      <b/>
      <sz val="11"/>
      <name val="Times New Roman"/>
      <family val="1"/>
    </font>
    <font>
      <sz val="11"/>
      <name val="Times New Roman"/>
      <family val="1"/>
    </font>
    <font>
      <b/>
      <i/>
      <sz val="11"/>
      <name val="Times New Roman"/>
      <family val="1"/>
    </font>
    <font>
      <b/>
      <sz val="11"/>
      <color theme="1"/>
      <name val="Times New Roman"/>
      <family val="1"/>
    </font>
    <font>
      <i/>
      <sz val="11"/>
      <color theme="1"/>
      <name val="Times New Roman"/>
      <family val="1"/>
    </font>
    <font>
      <b/>
      <sz val="11"/>
      <color indexed="8"/>
      <name val="Times New Roman"/>
      <family val="1"/>
    </font>
    <font>
      <sz val="11"/>
      <color indexed="8"/>
      <name val="Times New Roman"/>
      <family val="1"/>
    </font>
    <font>
      <i/>
      <sz val="11"/>
      <name val="Times New Roman"/>
      <family val="1"/>
    </font>
    <font>
      <i/>
      <sz val="11"/>
      <color indexed="8"/>
      <name val="Times New Roman"/>
      <family val="1"/>
    </font>
    <font>
      <sz val="11"/>
      <color rgb="FFFF0000"/>
      <name val="Times New Roman"/>
      <family val="1"/>
    </font>
  </fonts>
  <fills count="3">
    <fill>
      <patternFill patternType="none"/>
    </fill>
    <fill>
      <patternFill patternType="gray125"/>
    </fill>
    <fill>
      <patternFill patternType="solid">
        <fgColor theme="0"/>
        <bgColor indexed="64"/>
      </patternFill>
    </fill>
  </fills>
  <borders count="6">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72">
    <xf numFmtId="0" fontId="0" fillId="0" borderId="0" xfId="0"/>
    <xf numFmtId="0" fontId="2" fillId="2" borderId="0" xfId="0" applyFont="1" applyFill="1"/>
    <xf numFmtId="164" fontId="3" fillId="2" borderId="1" xfId="0" quotePrefix="1" applyNumberFormat="1" applyFont="1" applyFill="1" applyBorder="1"/>
    <xf numFmtId="164" fontId="3" fillId="2" borderId="0" xfId="0" applyNumberFormat="1" applyFont="1" applyFill="1" applyBorder="1" applyAlignment="1">
      <alignment horizontal="center"/>
    </xf>
    <xf numFmtId="164" fontId="4" fillId="2" borderId="0" xfId="0" quotePrefix="1" applyNumberFormat="1" applyFont="1" applyFill="1" applyBorder="1"/>
    <xf numFmtId="164" fontId="4" fillId="2" borderId="0" xfId="0" quotePrefix="1" applyNumberFormat="1" applyFont="1" applyFill="1" applyBorder="1" applyAlignment="1">
      <alignment horizontal="center" vertical="top"/>
    </xf>
    <xf numFmtId="0" fontId="2" fillId="2" borderId="2" xfId="0" applyFont="1" applyFill="1" applyBorder="1"/>
    <xf numFmtId="164" fontId="2" fillId="2" borderId="0" xfId="0" applyNumberFormat="1" applyFont="1" applyFill="1"/>
    <xf numFmtId="0" fontId="2" fillId="2" borderId="1" xfId="0" applyFont="1" applyFill="1" applyBorder="1"/>
    <xf numFmtId="164" fontId="2" fillId="2" borderId="1" xfId="0" applyNumberFormat="1" applyFont="1" applyFill="1" applyBorder="1"/>
    <xf numFmtId="0" fontId="6" fillId="2" borderId="1" xfId="0" applyFont="1" applyFill="1" applyBorder="1"/>
    <xf numFmtId="0" fontId="6" fillId="2" borderId="0" xfId="0" applyFont="1" applyFill="1" applyBorder="1"/>
    <xf numFmtId="0" fontId="2" fillId="2" borderId="0" xfId="0" applyFont="1" applyFill="1" applyBorder="1"/>
    <xf numFmtId="0" fontId="7" fillId="2" borderId="0" xfId="0" applyFont="1" applyFill="1"/>
    <xf numFmtId="164" fontId="6" fillId="2" borderId="0" xfId="0" applyNumberFormat="1" applyFont="1" applyFill="1" applyBorder="1" applyAlignment="1">
      <alignment horizontal="right"/>
    </xf>
    <xf numFmtId="0" fontId="2" fillId="2" borderId="0" xfId="0" applyFont="1" applyFill="1" applyAlignment="1">
      <alignment horizontal="left" indent="2"/>
    </xf>
    <xf numFmtId="164" fontId="2" fillId="2" borderId="4" xfId="0" applyNumberFormat="1" applyFont="1" applyFill="1" applyBorder="1"/>
    <xf numFmtId="164" fontId="5" fillId="2" borderId="1" xfId="0" quotePrefix="1" applyNumberFormat="1" applyFont="1" applyFill="1" applyBorder="1" applyAlignment="1">
      <alignment horizontal="right"/>
    </xf>
    <xf numFmtId="164" fontId="6" fillId="2" borderId="0" xfId="0" applyNumberFormat="1" applyFont="1" applyFill="1" applyBorder="1" applyAlignment="1">
      <alignment horizontal="center"/>
    </xf>
    <xf numFmtId="164" fontId="2" fillId="2" borderId="0" xfId="0" applyNumberFormat="1" applyFont="1" applyFill="1" applyBorder="1"/>
    <xf numFmtId="0" fontId="2" fillId="2" borderId="0" xfId="0" applyFont="1" applyFill="1" applyBorder="1" applyAlignment="1">
      <alignment horizontal="left" indent="2"/>
    </xf>
    <xf numFmtId="164" fontId="5" fillId="2" borderId="1" xfId="0" quotePrefix="1" applyNumberFormat="1" applyFont="1" applyFill="1" applyBorder="1" applyAlignment="1">
      <alignment horizontal="center"/>
    </xf>
    <xf numFmtId="0" fontId="2" fillId="2" borderId="1" xfId="0" applyFont="1" applyFill="1" applyBorder="1" applyAlignment="1">
      <alignment horizontal="left" indent="2"/>
    </xf>
    <xf numFmtId="164" fontId="2" fillId="2" borderId="0" xfId="0" applyNumberFormat="1" applyFont="1" applyFill="1" applyBorder="1" applyAlignment="1">
      <alignment horizontal="right"/>
    </xf>
    <xf numFmtId="164" fontId="2" fillId="2" borderId="1" xfId="0" applyNumberFormat="1" applyFont="1" applyFill="1" applyBorder="1" applyAlignment="1">
      <alignment horizontal="right"/>
    </xf>
    <xf numFmtId="164" fontId="6" fillId="2" borderId="0" xfId="0" applyNumberFormat="1" applyFont="1" applyFill="1" applyBorder="1" applyAlignment="1">
      <alignment horizontal="right" wrapText="1"/>
    </xf>
    <xf numFmtId="165" fontId="8" fillId="2" borderId="1" xfId="1" applyNumberFormat="1" applyFont="1" applyFill="1" applyBorder="1"/>
    <xf numFmtId="0" fontId="3" fillId="2" borderId="1" xfId="0" applyFont="1" applyFill="1" applyBorder="1"/>
    <xf numFmtId="164" fontId="8" fillId="2" borderId="1" xfId="1" applyNumberFormat="1" applyFont="1" applyFill="1" applyBorder="1" applyAlignment="1">
      <alignment horizontal="centerContinuous"/>
    </xf>
    <xf numFmtId="165" fontId="9" fillId="2" borderId="0" xfId="1" applyNumberFormat="1" applyFont="1" applyFill="1"/>
    <xf numFmtId="165" fontId="8" fillId="2" borderId="0" xfId="1" applyNumberFormat="1" applyFont="1" applyFill="1"/>
    <xf numFmtId="0" fontId="3" fillId="2" borderId="0" xfId="0" applyFont="1" applyFill="1" applyBorder="1"/>
    <xf numFmtId="165" fontId="9" fillId="2" borderId="0" xfId="1" applyNumberFormat="1" applyFont="1" applyFill="1" applyBorder="1" applyAlignment="1">
      <alignment horizontal="centerContinuous"/>
    </xf>
    <xf numFmtId="165" fontId="9" fillId="2" borderId="0" xfId="1" applyNumberFormat="1" applyFont="1" applyFill="1" applyAlignment="1">
      <alignment horizontal="centerContinuous"/>
    </xf>
    <xf numFmtId="0" fontId="10" fillId="2" borderId="0" xfId="0" applyFont="1" applyFill="1" applyAlignment="1">
      <alignment horizontal="center" vertical="top" wrapText="1"/>
    </xf>
    <xf numFmtId="0" fontId="4" fillId="2" borderId="0" xfId="0" applyFont="1" applyFill="1"/>
    <xf numFmtId="164" fontId="9" fillId="2" borderId="0" xfId="1" applyNumberFormat="1" applyFont="1" applyFill="1"/>
    <xf numFmtId="0" fontId="4" fillId="2" borderId="0" xfId="0" applyFont="1" applyFill="1" applyAlignment="1">
      <alignment horizontal="left" indent="1"/>
    </xf>
    <xf numFmtId="164" fontId="9" fillId="2" borderId="0" xfId="1" applyNumberFormat="1" applyFont="1" applyFill="1" applyBorder="1" applyAlignment="1">
      <alignment horizontal="centerContinuous"/>
    </xf>
    <xf numFmtId="165" fontId="9" fillId="2" borderId="0" xfId="1" applyNumberFormat="1" applyFont="1" applyFill="1" applyBorder="1"/>
    <xf numFmtId="164" fontId="9" fillId="2" borderId="0" xfId="1" applyNumberFormat="1" applyFont="1" applyFill="1" applyBorder="1" applyAlignment="1">
      <alignment horizontal="right"/>
    </xf>
    <xf numFmtId="164" fontId="9" fillId="2" borderId="0" xfId="1" applyNumberFormat="1" applyFont="1" applyFill="1" applyBorder="1"/>
    <xf numFmtId="0" fontId="4" fillId="2" borderId="0" xfId="0" applyFont="1" applyFill="1" applyAlignment="1">
      <alignment horizontal="left"/>
    </xf>
    <xf numFmtId="164" fontId="2" fillId="2" borderId="5" xfId="0" applyNumberFormat="1" applyFont="1" applyFill="1" applyBorder="1" applyAlignment="1">
      <alignment horizontal="right"/>
    </xf>
    <xf numFmtId="9" fontId="6" fillId="2" borderId="0" xfId="2" applyFont="1" applyFill="1" applyBorder="1" applyAlignment="1">
      <alignment horizontal="right" wrapText="1"/>
    </xf>
    <xf numFmtId="0" fontId="2" fillId="0" borderId="0" xfId="0" applyFont="1" applyAlignment="1">
      <alignment horizontal="center" vertical="center"/>
    </xf>
    <xf numFmtId="0" fontId="2" fillId="2" borderId="0" xfId="0" applyFont="1" applyFill="1" applyAlignment="1">
      <alignment horizontal="justify" vertical="center"/>
    </xf>
    <xf numFmtId="0" fontId="6" fillId="2" borderId="2" xfId="0" applyFont="1" applyFill="1" applyBorder="1" applyAlignment="1">
      <alignment horizontal="justify" vertical="center"/>
    </xf>
    <xf numFmtId="0" fontId="6" fillId="2" borderId="2" xfId="0" applyFont="1" applyFill="1" applyBorder="1"/>
    <xf numFmtId="164" fontId="2" fillId="2" borderId="2" xfId="0" applyNumberFormat="1" applyFont="1" applyFill="1" applyBorder="1"/>
    <xf numFmtId="0" fontId="2" fillId="2" borderId="0" xfId="0" applyFont="1" applyFill="1" applyAlignment="1">
      <alignment horizontal="center" vertical="top"/>
    </xf>
    <xf numFmtId="164" fontId="9" fillId="2" borderId="1" xfId="1" applyNumberFormat="1" applyFont="1" applyFill="1" applyBorder="1" applyAlignment="1">
      <alignment horizontal="centerContinuous"/>
    </xf>
    <xf numFmtId="164" fontId="3" fillId="2" borderId="0" xfId="0" applyNumberFormat="1" applyFont="1" applyFill="1" applyAlignment="1">
      <alignment horizontal="center"/>
    </xf>
    <xf numFmtId="165" fontId="2" fillId="2" borderId="0" xfId="0" applyNumberFormat="1" applyFont="1" applyFill="1" applyAlignment="1">
      <alignment horizontal="center"/>
    </xf>
    <xf numFmtId="165" fontId="2" fillId="2" borderId="1" xfId="0" applyNumberFormat="1" applyFont="1" applyFill="1" applyBorder="1" applyAlignment="1">
      <alignment horizontal="left"/>
    </xf>
    <xf numFmtId="165" fontId="2" fillId="2" borderId="4" xfId="0" applyNumberFormat="1" applyFont="1" applyFill="1" applyBorder="1" applyAlignment="1">
      <alignment horizontal="left"/>
    </xf>
    <xf numFmtId="165" fontId="2" fillId="2" borderId="0" xfId="0" applyNumberFormat="1" applyFont="1" applyFill="1" applyAlignment="1"/>
    <xf numFmtId="0" fontId="6" fillId="2" borderId="2" xfId="0" applyFont="1" applyFill="1" applyBorder="1" applyAlignment="1">
      <alignment horizontal="right"/>
    </xf>
    <xf numFmtId="165" fontId="5" fillId="2" borderId="1" xfId="0" quotePrefix="1" applyNumberFormat="1" applyFont="1" applyFill="1" applyBorder="1" applyAlignment="1">
      <alignment horizontal="right"/>
    </xf>
    <xf numFmtId="0" fontId="2" fillId="2" borderId="0" xfId="0" applyFont="1" applyFill="1" applyAlignment="1">
      <alignment horizontal="left" wrapText="1" indent="2"/>
    </xf>
    <xf numFmtId="9" fontId="2" fillId="2" borderId="1" xfId="2" applyFont="1" applyFill="1" applyBorder="1"/>
    <xf numFmtId="164" fontId="2" fillId="2" borderId="3" xfId="0" applyNumberFormat="1" applyFont="1" applyFill="1" applyBorder="1"/>
    <xf numFmtId="0" fontId="2" fillId="2" borderId="0" xfId="0" applyFont="1" applyFill="1" applyBorder="1" applyAlignment="1">
      <alignment horizontal="left" wrapText="1"/>
    </xf>
    <xf numFmtId="0" fontId="2" fillId="2" borderId="1" xfId="0" applyFont="1" applyFill="1" applyBorder="1" applyAlignment="1">
      <alignment horizontal="left" wrapText="1"/>
    </xf>
    <xf numFmtId="164" fontId="4" fillId="2" borderId="0" xfId="0" quotePrefix="1" applyNumberFormat="1" applyFont="1" applyFill="1" applyBorder="1" applyAlignment="1">
      <alignment horizontal="left" wrapText="1"/>
    </xf>
    <xf numFmtId="164" fontId="4" fillId="2" borderId="1" xfId="0" quotePrefix="1" applyNumberFormat="1" applyFont="1" applyFill="1" applyBorder="1" applyAlignment="1">
      <alignment horizontal="left" wrapText="1"/>
    </xf>
    <xf numFmtId="0" fontId="2" fillId="2" borderId="0" xfId="0" applyFont="1" applyFill="1" applyAlignment="1">
      <alignment horizontal="left" vertical="center" wrapText="1"/>
    </xf>
    <xf numFmtId="0" fontId="7" fillId="0" borderId="0" xfId="0" applyFont="1" applyAlignment="1">
      <alignment horizontal="left" wrapText="1"/>
    </xf>
    <xf numFmtId="0" fontId="12" fillId="0" borderId="1" xfId="0" applyFont="1" applyBorder="1" applyAlignment="1">
      <alignment horizontal="left" vertical="center" wrapText="1"/>
    </xf>
    <xf numFmtId="0" fontId="10" fillId="2" borderId="0" xfId="0" applyFont="1" applyFill="1" applyAlignment="1">
      <alignment horizontal="left" wrapText="1"/>
    </xf>
    <xf numFmtId="165" fontId="11" fillId="2" borderId="0" xfId="1" applyNumberFormat="1" applyFont="1" applyFill="1" applyAlignment="1">
      <alignment horizontal="left" wrapText="1"/>
    </xf>
    <xf numFmtId="0" fontId="7" fillId="2" borderId="0" xfId="0" applyFont="1" applyFill="1" applyAlignment="1">
      <alignment horizontal="left" wrapText="1"/>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4" workbookViewId="0">
      <selection activeCell="C26" sqref="C26:C30"/>
    </sheetView>
  </sheetViews>
  <sheetFormatPr defaultRowHeight="15" x14ac:dyDescent="0.25"/>
  <cols>
    <col min="1" max="1" width="7.7109375" style="1" customWidth="1"/>
    <col min="2" max="2" width="5.7109375" style="1" customWidth="1"/>
    <col min="3" max="3" width="47.85546875" style="1" customWidth="1"/>
    <col min="4" max="6" width="14.7109375" style="1" customWidth="1"/>
    <col min="7" max="16384" width="9.140625" style="1"/>
  </cols>
  <sheetData>
    <row r="1" spans="1:6" ht="15" customHeight="1" x14ac:dyDescent="0.25">
      <c r="B1" s="2" t="s">
        <v>0</v>
      </c>
      <c r="C1" s="2"/>
      <c r="D1" s="3"/>
      <c r="E1" s="3"/>
      <c r="F1" s="3"/>
    </row>
    <row r="2" spans="1:6" ht="15" customHeight="1" x14ac:dyDescent="0.25">
      <c r="B2" s="4"/>
      <c r="C2" s="4"/>
      <c r="D2" s="3"/>
      <c r="E2" s="3"/>
      <c r="F2" s="3"/>
    </row>
    <row r="3" spans="1:6" ht="30" customHeight="1" x14ac:dyDescent="0.25">
      <c r="B3" s="5" t="s">
        <v>1</v>
      </c>
      <c r="C3" s="64" t="s">
        <v>7</v>
      </c>
      <c r="D3" s="64"/>
      <c r="E3" s="64"/>
      <c r="F3" s="64"/>
    </row>
    <row r="4" spans="1:6" x14ac:dyDescent="0.25">
      <c r="B4" s="5" t="s">
        <v>8</v>
      </c>
      <c r="C4" s="65" t="s">
        <v>9</v>
      </c>
      <c r="D4" s="65"/>
      <c r="E4" s="65"/>
      <c r="F4" s="65"/>
    </row>
    <row r="5" spans="1:6" ht="15" customHeight="1" x14ac:dyDescent="0.25">
      <c r="E5" s="18"/>
      <c r="F5" s="17" t="s">
        <v>10</v>
      </c>
    </row>
    <row r="6" spans="1:6" ht="15" customHeight="1" x14ac:dyDescent="0.25">
      <c r="C6" s="1" t="s">
        <v>4</v>
      </c>
      <c r="E6" s="19"/>
      <c r="F6" s="7">
        <v>1600</v>
      </c>
    </row>
    <row r="7" spans="1:6" ht="15" customHeight="1" x14ac:dyDescent="0.25">
      <c r="C7" s="1" t="s">
        <v>15</v>
      </c>
      <c r="E7" s="7"/>
      <c r="F7" s="9">
        <v>3400</v>
      </c>
    </row>
    <row r="8" spans="1:6" ht="15" customHeight="1" x14ac:dyDescent="0.25">
      <c r="C8" s="8"/>
      <c r="D8" s="8"/>
      <c r="E8" s="9"/>
      <c r="F8" s="9">
        <f>SUM(F6:F7)</f>
        <v>5000</v>
      </c>
    </row>
    <row r="9" spans="1:6" ht="30" customHeight="1" x14ac:dyDescent="0.25">
      <c r="B9" s="5" t="s">
        <v>2</v>
      </c>
      <c r="C9" s="64" t="s">
        <v>11</v>
      </c>
      <c r="D9" s="64"/>
      <c r="E9" s="64"/>
      <c r="F9" s="64"/>
    </row>
    <row r="11" spans="1:6" ht="15" customHeight="1" x14ac:dyDescent="0.25">
      <c r="A11" s="8"/>
      <c r="B11" s="8"/>
      <c r="C11" s="10" t="s">
        <v>12</v>
      </c>
      <c r="D11" s="8"/>
      <c r="E11" s="8"/>
      <c r="F11" s="8"/>
    </row>
    <row r="12" spans="1:6" ht="15" customHeight="1" x14ac:dyDescent="0.25">
      <c r="C12" s="11"/>
      <c r="D12" s="12"/>
      <c r="E12" s="17" t="s">
        <v>10</v>
      </c>
      <c r="F12" s="17" t="s">
        <v>10</v>
      </c>
    </row>
    <row r="13" spans="1:6" ht="15" customHeight="1" x14ac:dyDescent="0.25">
      <c r="C13" s="13" t="s">
        <v>13</v>
      </c>
      <c r="E13" s="14"/>
      <c r="F13" s="14"/>
    </row>
    <row r="14" spans="1:6" ht="15" customHeight="1" x14ac:dyDescent="0.25">
      <c r="C14" s="1" t="s">
        <v>14</v>
      </c>
      <c r="E14" s="7"/>
      <c r="F14" s="7">
        <v>6400</v>
      </c>
    </row>
    <row r="15" spans="1:6" ht="15" customHeight="1" x14ac:dyDescent="0.25">
      <c r="C15" s="13" t="s">
        <v>39</v>
      </c>
      <c r="E15" s="7"/>
      <c r="F15" s="7"/>
    </row>
    <row r="16" spans="1:6" ht="15" customHeight="1" x14ac:dyDescent="0.25">
      <c r="C16" s="1" t="s">
        <v>16</v>
      </c>
      <c r="E16" s="7"/>
      <c r="F16" s="7"/>
    </row>
    <row r="17" spans="1:6" ht="15" customHeight="1" x14ac:dyDescent="0.25">
      <c r="C17" s="15" t="s">
        <v>4</v>
      </c>
      <c r="E17" s="7">
        <f>F6</f>
        <v>1600</v>
      </c>
      <c r="F17" s="7"/>
    </row>
    <row r="18" spans="1:6" ht="15" customHeight="1" x14ac:dyDescent="0.25">
      <c r="C18" s="15" t="s">
        <v>15</v>
      </c>
      <c r="E18" s="9">
        <f>F7</f>
        <v>3400</v>
      </c>
      <c r="F18" s="7">
        <f>SUM(E17:E18)</f>
        <v>5000</v>
      </c>
    </row>
    <row r="19" spans="1:6" ht="15.75" thickBot="1" x14ac:dyDescent="0.3">
      <c r="C19" s="1" t="s">
        <v>6</v>
      </c>
      <c r="E19" s="7"/>
      <c r="F19" s="16">
        <f>F14-F18</f>
        <v>1400</v>
      </c>
    </row>
    <row r="20" spans="1:6" ht="15.75" thickTop="1" x14ac:dyDescent="0.25">
      <c r="A20" s="8"/>
      <c r="B20" s="8"/>
      <c r="C20" s="8"/>
      <c r="D20" s="8"/>
      <c r="E20" s="8"/>
      <c r="F20" s="8"/>
    </row>
    <row r="21" spans="1:6" x14ac:dyDescent="0.25">
      <c r="A21" s="12"/>
      <c r="B21" s="12"/>
      <c r="C21" s="12"/>
      <c r="D21" s="12"/>
      <c r="E21" s="12"/>
      <c r="F21" s="12"/>
    </row>
    <row r="22" spans="1:6" ht="60" customHeight="1" x14ac:dyDescent="0.25">
      <c r="B22" s="5" t="s">
        <v>3</v>
      </c>
      <c r="C22" s="62" t="s">
        <v>17</v>
      </c>
      <c r="D22" s="62"/>
      <c r="E22" s="62"/>
      <c r="F22" s="62"/>
    </row>
    <row r="23" spans="1:6" s="12" customFormat="1" ht="45" customHeight="1" x14ac:dyDescent="0.25">
      <c r="C23" s="62" t="s">
        <v>18</v>
      </c>
      <c r="D23" s="62"/>
      <c r="E23" s="62"/>
      <c r="F23" s="62"/>
    </row>
    <row r="24" spans="1:6" s="12" customFormat="1" ht="30" customHeight="1" x14ac:dyDescent="0.25">
      <c r="B24" s="5" t="s">
        <v>5</v>
      </c>
      <c r="C24" s="63" t="s">
        <v>19</v>
      </c>
      <c r="D24" s="63"/>
      <c r="E24" s="63"/>
      <c r="F24" s="63"/>
    </row>
    <row r="25" spans="1:6" s="12" customFormat="1" ht="15" customHeight="1" x14ac:dyDescent="0.25">
      <c r="C25" s="11"/>
      <c r="D25" s="25" t="s">
        <v>20</v>
      </c>
      <c r="E25" s="25" t="s">
        <v>20</v>
      </c>
      <c r="F25" s="23"/>
    </row>
    <row r="26" spans="1:6" s="12" customFormat="1" ht="15" customHeight="1" x14ac:dyDescent="0.25">
      <c r="C26" s="11" t="s">
        <v>22</v>
      </c>
      <c r="D26" s="44">
        <v>0.2</v>
      </c>
      <c r="E26" s="44">
        <v>0.08</v>
      </c>
      <c r="F26" s="14" t="s">
        <v>21</v>
      </c>
    </row>
    <row r="27" spans="1:6" s="12" customFormat="1" ht="15" customHeight="1" x14ac:dyDescent="0.25">
      <c r="D27" s="17" t="s">
        <v>10</v>
      </c>
      <c r="E27" s="17" t="s">
        <v>10</v>
      </c>
      <c r="F27" s="17" t="s">
        <v>10</v>
      </c>
    </row>
    <row r="28" spans="1:6" s="12" customFormat="1" ht="15" customHeight="1" x14ac:dyDescent="0.25">
      <c r="C28" s="12" t="s">
        <v>23</v>
      </c>
      <c r="D28" s="23">
        <v>650</v>
      </c>
      <c r="E28" s="23">
        <f>D28*E26/D26</f>
        <v>260</v>
      </c>
      <c r="F28" s="23">
        <f>D28-E28</f>
        <v>390</v>
      </c>
    </row>
    <row r="29" spans="1:6" s="12" customFormat="1" ht="15" customHeight="1" x14ac:dyDescent="0.25">
      <c r="C29" s="12" t="s">
        <v>24</v>
      </c>
      <c r="D29" s="23">
        <v>700</v>
      </c>
      <c r="E29" s="23">
        <f>D29*E26/D26</f>
        <v>280</v>
      </c>
      <c r="F29" s="23">
        <f t="shared" ref="F29:F31" si="0">D29-E29</f>
        <v>420</v>
      </c>
    </row>
    <row r="30" spans="1:6" s="12" customFormat="1" ht="15" customHeight="1" x14ac:dyDescent="0.25">
      <c r="C30" s="12" t="s">
        <v>25</v>
      </c>
      <c r="D30" s="23">
        <v>600</v>
      </c>
      <c r="E30" s="23">
        <f>D30*E26/D26</f>
        <v>240</v>
      </c>
      <c r="F30" s="23">
        <f t="shared" si="0"/>
        <v>360</v>
      </c>
    </row>
    <row r="31" spans="1:6" s="12" customFormat="1" ht="15" customHeight="1" x14ac:dyDescent="0.25">
      <c r="C31" s="12" t="s">
        <v>26</v>
      </c>
      <c r="D31" s="24">
        <v>800</v>
      </c>
      <c r="E31" s="24">
        <f>D31*E26/D26</f>
        <v>320</v>
      </c>
      <c r="F31" s="24">
        <f t="shared" si="0"/>
        <v>480</v>
      </c>
    </row>
    <row r="32" spans="1:6" s="12" customFormat="1" ht="15" customHeight="1" thickBot="1" x14ac:dyDescent="0.3">
      <c r="C32" s="20"/>
      <c r="D32" s="43">
        <f>SUM(D28:D31)</f>
        <v>2750</v>
      </c>
      <c r="E32" s="43">
        <f>SUM(E28:E31)</f>
        <v>1100</v>
      </c>
      <c r="F32" s="43">
        <f>SUM(F28:F31)</f>
        <v>1650</v>
      </c>
    </row>
    <row r="33" spans="1:6" s="12" customFormat="1" ht="15" customHeight="1" thickTop="1" x14ac:dyDescent="0.25">
      <c r="A33" s="8"/>
      <c r="B33" s="8"/>
      <c r="C33" s="22"/>
      <c r="D33" s="8"/>
      <c r="E33" s="9"/>
      <c r="F33" s="9"/>
    </row>
    <row r="34" spans="1:6" s="12" customFormat="1" ht="15" customHeight="1" x14ac:dyDescent="0.25">
      <c r="E34" s="19"/>
      <c r="F34" s="19"/>
    </row>
    <row r="35" spans="1:6" s="12" customFormat="1" ht="15" customHeight="1" x14ac:dyDescent="0.25">
      <c r="E35" s="19"/>
      <c r="F35" s="19"/>
    </row>
    <row r="36" spans="1:6" s="12" customFormat="1" x14ac:dyDescent="0.25">
      <c r="E36" s="19"/>
      <c r="F36" s="19"/>
    </row>
    <row r="37" spans="1:6" s="12" customFormat="1" ht="15" customHeight="1" x14ac:dyDescent="0.25"/>
    <row r="38" spans="1:6" s="12" customFormat="1" x14ac:dyDescent="0.25"/>
  </sheetData>
  <mergeCells count="6">
    <mergeCell ref="C22:F22"/>
    <mergeCell ref="C23:F23"/>
    <mergeCell ref="C24:F24"/>
    <mergeCell ref="C3:F3"/>
    <mergeCell ref="C4:F4"/>
    <mergeCell ref="C9:F9"/>
  </mergeCells>
  <pageMargins left="0.7" right="0.7" top="0.75" bottom="0.75" header="0.3" footer="0.3"/>
  <ignoredErrors>
    <ignoredError sqref="F5 E12:F12 D27:F27"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
  <sheetViews>
    <sheetView tabSelected="1" topLeftCell="A4" workbookViewId="0">
      <selection activeCell="A10" sqref="A10:XFD14"/>
    </sheetView>
  </sheetViews>
  <sheetFormatPr defaultRowHeight="15" x14ac:dyDescent="0.25"/>
  <cols>
    <col min="1" max="1" width="7.7109375" style="1" customWidth="1"/>
    <col min="2" max="2" width="5.7109375" style="1" customWidth="1"/>
    <col min="3" max="3" width="34" style="1" customWidth="1"/>
    <col min="4" max="4" width="28.7109375" style="1" customWidth="1"/>
    <col min="5" max="6" width="14.7109375" style="7" customWidth="1"/>
    <col min="7" max="16384" width="9.140625" style="1"/>
  </cols>
  <sheetData>
    <row r="1" spans="1:18" s="30" customFormat="1" ht="15" customHeight="1" x14ac:dyDescent="0.25">
      <c r="A1" s="26"/>
      <c r="B1" s="27" t="s">
        <v>35</v>
      </c>
      <c r="C1" s="28"/>
      <c r="D1" s="28"/>
      <c r="E1" s="51"/>
      <c r="F1" s="51"/>
      <c r="G1" s="29"/>
      <c r="H1" s="29"/>
      <c r="I1" s="29"/>
      <c r="J1" s="29"/>
      <c r="K1" s="29"/>
      <c r="L1" s="29"/>
      <c r="M1" s="29"/>
      <c r="N1" s="29"/>
      <c r="O1" s="29"/>
      <c r="P1" s="29"/>
    </row>
    <row r="2" spans="1:18" s="30" customFormat="1" ht="15" customHeight="1" x14ac:dyDescent="0.25">
      <c r="B2" s="31"/>
      <c r="C2" s="31"/>
      <c r="D2" s="31"/>
      <c r="E2" s="52" t="s">
        <v>27</v>
      </c>
      <c r="F2" s="52" t="s">
        <v>28</v>
      </c>
      <c r="G2" s="32"/>
      <c r="H2" s="33"/>
      <c r="I2" s="29"/>
      <c r="J2" s="29"/>
      <c r="K2" s="29"/>
      <c r="L2" s="29"/>
      <c r="M2" s="29"/>
      <c r="N2" s="29"/>
      <c r="O2" s="29"/>
      <c r="P2" s="29"/>
      <c r="Q2" s="29"/>
      <c r="R2" s="29"/>
    </row>
    <row r="3" spans="1:18" s="30" customFormat="1" ht="15" customHeight="1" x14ac:dyDescent="0.25">
      <c r="B3" s="31"/>
      <c r="C3" s="31"/>
      <c r="D3" s="31"/>
      <c r="E3" s="21" t="s">
        <v>10</v>
      </c>
      <c r="F3" s="21" t="s">
        <v>10</v>
      </c>
      <c r="G3" s="32"/>
      <c r="H3" s="33"/>
      <c r="I3" s="29"/>
      <c r="J3" s="29"/>
      <c r="K3" s="29"/>
      <c r="L3" s="29"/>
      <c r="M3" s="29"/>
      <c r="N3" s="29"/>
      <c r="O3" s="29"/>
      <c r="P3" s="29"/>
      <c r="Q3" s="29"/>
      <c r="R3" s="29"/>
    </row>
    <row r="4" spans="1:18" s="29" customFormat="1" ht="45" customHeight="1" x14ac:dyDescent="0.25">
      <c r="B4" s="34" t="s">
        <v>29</v>
      </c>
      <c r="C4" s="69" t="s">
        <v>36</v>
      </c>
      <c r="D4" s="69"/>
      <c r="E4" s="38"/>
      <c r="F4" s="38"/>
      <c r="G4" s="32"/>
      <c r="H4" s="33"/>
    </row>
    <row r="5" spans="1:18" s="29" customFormat="1" ht="15" customHeight="1" x14ac:dyDescent="0.25">
      <c r="B5" s="35" t="s">
        <v>30</v>
      </c>
      <c r="C5" s="35" t="s">
        <v>4</v>
      </c>
      <c r="D5" s="35"/>
      <c r="E5" s="36">
        <f>'Acquisition analysis'!F6</f>
        <v>1600</v>
      </c>
      <c r="F5" s="36"/>
    </row>
    <row r="6" spans="1:18" s="29" customFormat="1" ht="15" customHeight="1" x14ac:dyDescent="0.25">
      <c r="B6" s="35" t="s">
        <v>30</v>
      </c>
      <c r="C6" s="35" t="s">
        <v>37</v>
      </c>
      <c r="D6" s="35"/>
      <c r="E6" s="36">
        <f>'Acquisition analysis'!F7</f>
        <v>3400</v>
      </c>
      <c r="F6" s="36"/>
    </row>
    <row r="7" spans="1:18" s="29" customFormat="1" ht="15" customHeight="1" x14ac:dyDescent="0.25">
      <c r="B7" s="35" t="s">
        <v>30</v>
      </c>
      <c r="C7" s="35" t="s">
        <v>32</v>
      </c>
      <c r="D7" s="35"/>
      <c r="E7" s="36">
        <f>F8-(SUM(E5:E6))</f>
        <v>1400</v>
      </c>
      <c r="F7" s="36"/>
    </row>
    <row r="8" spans="1:18" s="29" customFormat="1" ht="15" customHeight="1" x14ac:dyDescent="0.25">
      <c r="B8" s="37" t="s">
        <v>31</v>
      </c>
      <c r="C8" s="37" t="s">
        <v>38</v>
      </c>
      <c r="D8" s="37"/>
      <c r="E8" s="36"/>
      <c r="F8" s="36">
        <f>'Acquisition analysis'!F14</f>
        <v>6400</v>
      </c>
    </row>
    <row r="9" spans="1:18" s="29" customFormat="1" ht="15" customHeight="1" x14ac:dyDescent="0.25">
      <c r="A9" s="39"/>
      <c r="B9" s="40"/>
      <c r="C9" s="39"/>
      <c r="D9" s="39"/>
      <c r="E9" s="41"/>
      <c r="F9" s="41"/>
    </row>
    <row r="10" spans="1:18" ht="60" customHeight="1" x14ac:dyDescent="0.25">
      <c r="B10" s="34" t="s">
        <v>8</v>
      </c>
      <c r="C10" s="70" t="s">
        <v>47</v>
      </c>
      <c r="D10" s="70"/>
    </row>
    <row r="11" spans="1:18" ht="15" customHeight="1" x14ac:dyDescent="0.25">
      <c r="C11" s="71" t="s">
        <v>48</v>
      </c>
      <c r="D11" s="71"/>
    </row>
    <row r="12" spans="1:18" x14ac:dyDescent="0.25">
      <c r="B12" s="35" t="s">
        <v>30</v>
      </c>
      <c r="C12" s="35" t="s">
        <v>37</v>
      </c>
      <c r="E12" s="7">
        <v>200</v>
      </c>
    </row>
    <row r="13" spans="1:18" x14ac:dyDescent="0.25">
      <c r="B13" s="35" t="s">
        <v>30</v>
      </c>
      <c r="C13" s="35" t="s">
        <v>33</v>
      </c>
      <c r="E13" s="7">
        <v>400</v>
      </c>
    </row>
    <row r="14" spans="1:18" x14ac:dyDescent="0.25">
      <c r="B14" s="37" t="s">
        <v>31</v>
      </c>
      <c r="C14" s="37" t="s">
        <v>34</v>
      </c>
      <c r="F14" s="7">
        <f>E12+E13</f>
        <v>600</v>
      </c>
    </row>
    <row r="15" spans="1:18" x14ac:dyDescent="0.25">
      <c r="B15" s="37"/>
      <c r="C15" s="37"/>
    </row>
    <row r="16" spans="1:18" ht="60" customHeight="1" x14ac:dyDescent="0.25">
      <c r="B16" s="34" t="s">
        <v>2</v>
      </c>
      <c r="C16" s="71" t="s">
        <v>40</v>
      </c>
      <c r="D16" s="71"/>
    </row>
    <row r="17" spans="1:6" x14ac:dyDescent="0.25">
      <c r="B17" s="35" t="s">
        <v>30</v>
      </c>
      <c r="C17" s="42" t="s">
        <v>45</v>
      </c>
      <c r="E17" s="7">
        <f>'Acquisition analysis'!F28+'Acquisition analysis'!F29+'Acquisition analysis'!F30</f>
        <v>1170</v>
      </c>
    </row>
    <row r="18" spans="1:6" x14ac:dyDescent="0.25">
      <c r="B18" s="35" t="s">
        <v>30</v>
      </c>
      <c r="C18" s="1" t="s">
        <v>42</v>
      </c>
      <c r="E18" s="7">
        <f>'Acquisition analysis'!F31</f>
        <v>480</v>
      </c>
    </row>
    <row r="19" spans="1:6" x14ac:dyDescent="0.25">
      <c r="B19" s="37" t="s">
        <v>31</v>
      </c>
      <c r="C19" s="37" t="s">
        <v>41</v>
      </c>
      <c r="F19" s="7">
        <f>'Acquisition analysis'!F32</f>
        <v>1650</v>
      </c>
    </row>
    <row r="20" spans="1:6" x14ac:dyDescent="0.25">
      <c r="B20" s="37"/>
      <c r="C20" s="37"/>
    </row>
    <row r="21" spans="1:6" x14ac:dyDescent="0.25">
      <c r="A21" s="6"/>
      <c r="B21" s="47"/>
      <c r="C21" s="48" t="s">
        <v>43</v>
      </c>
      <c r="D21" s="6"/>
      <c r="E21" s="49"/>
      <c r="F21" s="49"/>
    </row>
    <row r="22" spans="1:6" ht="225" customHeight="1" x14ac:dyDescent="0.25">
      <c r="B22" s="46"/>
      <c r="C22" s="66" t="s">
        <v>44</v>
      </c>
      <c r="D22" s="66"/>
    </row>
    <row r="23" spans="1:6" x14ac:dyDescent="0.25">
      <c r="B23" s="46"/>
    </row>
    <row r="24" spans="1:6" ht="45" customHeight="1" x14ac:dyDescent="0.25">
      <c r="A24" s="12"/>
      <c r="B24" s="50" t="s">
        <v>46</v>
      </c>
      <c r="C24" s="66" t="s">
        <v>50</v>
      </c>
      <c r="D24" s="66"/>
      <c r="E24" s="19"/>
      <c r="F24" s="19"/>
    </row>
    <row r="25" spans="1:6" x14ac:dyDescent="0.25">
      <c r="C25" s="48" t="s">
        <v>22</v>
      </c>
      <c r="D25" s="57" t="s">
        <v>49</v>
      </c>
    </row>
    <row r="26" spans="1:6" x14ac:dyDescent="0.25">
      <c r="C26" s="11"/>
      <c r="D26" s="58" t="s">
        <v>10</v>
      </c>
    </row>
    <row r="27" spans="1:6" x14ac:dyDescent="0.25">
      <c r="C27" s="12" t="s">
        <v>23</v>
      </c>
      <c r="D27" s="53">
        <f>'Acquisition analysis'!F28</f>
        <v>390</v>
      </c>
    </row>
    <row r="28" spans="1:6" x14ac:dyDescent="0.25">
      <c r="C28" s="12" t="s">
        <v>24</v>
      </c>
      <c r="D28" s="56">
        <f>'Acquisition analysis'!F29</f>
        <v>420</v>
      </c>
    </row>
    <row r="29" spans="1:6" x14ac:dyDescent="0.25">
      <c r="C29" s="12" t="s">
        <v>25</v>
      </c>
      <c r="D29" s="54">
        <f>'Acquisition analysis'!F30</f>
        <v>360</v>
      </c>
    </row>
    <row r="30" spans="1:6" ht="15.75" thickBot="1" x14ac:dyDescent="0.3">
      <c r="D30" s="55">
        <f>SUM(D27:D29)</f>
        <v>1170</v>
      </c>
    </row>
    <row r="31" spans="1:6" ht="15.75" thickTop="1" x14ac:dyDescent="0.25">
      <c r="A31" s="8"/>
      <c r="B31" s="8"/>
      <c r="C31" s="8"/>
      <c r="D31" s="8"/>
      <c r="E31" s="9"/>
      <c r="F31" s="9"/>
    </row>
    <row r="33" spans="2:6" ht="60" customHeight="1" x14ac:dyDescent="0.25">
      <c r="B33" s="34" t="s">
        <v>3</v>
      </c>
      <c r="C33" s="67" t="s">
        <v>51</v>
      </c>
      <c r="D33" s="67"/>
    </row>
    <row r="34" spans="2:6" x14ac:dyDescent="0.25">
      <c r="B34" s="35" t="s">
        <v>30</v>
      </c>
      <c r="C34" s="1" t="s">
        <v>57</v>
      </c>
      <c r="E34" s="7">
        <f>F19*0.4</f>
        <v>660</v>
      </c>
    </row>
    <row r="35" spans="2:6" x14ac:dyDescent="0.25">
      <c r="B35" s="37" t="s">
        <v>31</v>
      </c>
      <c r="C35" s="37" t="s">
        <v>58</v>
      </c>
      <c r="F35" s="7">
        <f>E17*0.4</f>
        <v>468</v>
      </c>
    </row>
    <row r="36" spans="2:6" x14ac:dyDescent="0.25">
      <c r="B36" s="37" t="s">
        <v>31</v>
      </c>
      <c r="C36" s="37" t="s">
        <v>59</v>
      </c>
      <c r="F36" s="7">
        <f>E18*0.4</f>
        <v>192</v>
      </c>
    </row>
    <row r="37" spans="2:6" x14ac:dyDescent="0.25">
      <c r="B37" s="45" t="s">
        <v>46</v>
      </c>
      <c r="C37" s="68" t="s">
        <v>52</v>
      </c>
      <c r="D37" s="68"/>
    </row>
    <row r="38" spans="2:6" x14ac:dyDescent="0.25">
      <c r="C38" s="11" t="s">
        <v>54</v>
      </c>
      <c r="D38" s="58" t="s">
        <v>10</v>
      </c>
    </row>
    <row r="39" spans="2:6" x14ac:dyDescent="0.25">
      <c r="C39" s="1" t="s">
        <v>53</v>
      </c>
    </row>
    <row r="40" spans="2:6" ht="30" x14ac:dyDescent="0.25">
      <c r="C40" s="59" t="s">
        <v>41</v>
      </c>
      <c r="D40" s="7">
        <f>F19</f>
        <v>1650</v>
      </c>
    </row>
    <row r="41" spans="2:6" x14ac:dyDescent="0.25">
      <c r="C41" s="15" t="s">
        <v>55</v>
      </c>
      <c r="D41" s="60">
        <v>0.4</v>
      </c>
    </row>
    <row r="42" spans="2:6" x14ac:dyDescent="0.25">
      <c r="D42" s="61">
        <f>D40*D41</f>
        <v>660</v>
      </c>
    </row>
    <row r="43" spans="2:6" x14ac:dyDescent="0.25">
      <c r="C43" s="1" t="s">
        <v>37</v>
      </c>
    </row>
    <row r="44" spans="2:6" x14ac:dyDescent="0.25">
      <c r="C44" s="15" t="s">
        <v>37</v>
      </c>
      <c r="D44" s="7">
        <f>E17</f>
        <v>1170</v>
      </c>
    </row>
    <row r="45" spans="2:6" x14ac:dyDescent="0.25">
      <c r="C45" s="15" t="s">
        <v>55</v>
      </c>
      <c r="D45" s="60">
        <v>0.4</v>
      </c>
    </row>
    <row r="46" spans="2:6" x14ac:dyDescent="0.25">
      <c r="D46" s="61">
        <f>D44*D45</f>
        <v>468</v>
      </c>
    </row>
    <row r="47" spans="2:6" x14ac:dyDescent="0.25">
      <c r="C47" s="1" t="s">
        <v>56</v>
      </c>
    </row>
    <row r="48" spans="2:6" ht="30" x14ac:dyDescent="0.25">
      <c r="C48" s="59" t="s">
        <v>42</v>
      </c>
      <c r="D48" s="7">
        <f>E18</f>
        <v>480</v>
      </c>
    </row>
    <row r="49" spans="1:6" x14ac:dyDescent="0.25">
      <c r="C49" s="15" t="s">
        <v>55</v>
      </c>
      <c r="D49" s="60">
        <v>0.4</v>
      </c>
    </row>
    <row r="50" spans="1:6" x14ac:dyDescent="0.25">
      <c r="D50" s="61">
        <f>D48*D49</f>
        <v>192</v>
      </c>
    </row>
    <row r="51" spans="1:6" x14ac:dyDescent="0.25">
      <c r="A51" s="8"/>
      <c r="B51" s="8"/>
      <c r="C51" s="8"/>
      <c r="D51" s="8"/>
      <c r="E51" s="9"/>
      <c r="F51" s="9"/>
    </row>
  </sheetData>
  <mergeCells count="8">
    <mergeCell ref="C24:D24"/>
    <mergeCell ref="C33:D33"/>
    <mergeCell ref="C37:D37"/>
    <mergeCell ref="C4:D4"/>
    <mergeCell ref="C10:D10"/>
    <mergeCell ref="C11:D11"/>
    <mergeCell ref="C16:D16"/>
    <mergeCell ref="C22:D22"/>
  </mergeCells>
  <pageMargins left="0.7" right="0.7" top="0.75" bottom="0.75" header="0.3" footer="0.3"/>
  <pageSetup paperSize="9" orientation="portrait" r:id="rId1"/>
  <ignoredErrors>
    <ignoredError sqref="E3:F3 D26 D38"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Acquisition analysis</vt:lpstr>
      <vt:lpstr>Cons Journal</vt:lpstr>
    </vt:vector>
  </TitlesOfParts>
  <Company>RMIT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Keet</dc:creator>
  <cp:lastModifiedBy>Peter Keet</cp:lastModifiedBy>
  <dcterms:created xsi:type="dcterms:W3CDTF">2016-09-02T07:33:18Z</dcterms:created>
  <dcterms:modified xsi:type="dcterms:W3CDTF">2016-09-02T16:45:26Z</dcterms:modified>
</cp:coreProperties>
</file>